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dcgreenbank.sharepoint.com/Investments/Shared Documents/DC PACE/New Files/4. Templates/PACE Website Templates/"/>
    </mc:Choice>
  </mc:AlternateContent>
  <xr:revisionPtr revIDLastSave="0" documentId="8_{F04134BA-F7FA-4144-A9A6-84D1C74A4067}" xr6:coauthVersionLast="47" xr6:coauthVersionMax="47" xr10:uidLastSave="{00000000-0000-0000-0000-000000000000}"/>
  <bookViews>
    <workbookView xWindow="28680" yWindow="-120" windowWidth="29040" windowHeight="15840" tabRatio="500" activeTab="1" xr2:uid="{00000000-000D-0000-FFFF-FFFF00000000}"/>
  </bookViews>
  <sheets>
    <sheet name="Disclaimer" sheetId="3" r:id="rId1"/>
    <sheet name="System Inputs" sheetId="1" r:id="rId2"/>
    <sheet name="DC PACE PV Calculator" sheetId="2" r:id="rId3"/>
  </sheets>
  <definedNames>
    <definedName name="Beg_Bal">#REF!</definedName>
    <definedName name="Cum_Int">#REF!</definedName>
    <definedName name="Data">#REF!</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 localSheetId="2">DATE(YEAR([0]!Loan_Start),MONTH([0]!Loan_Start)+Payment_Number,DAY([0]!Loan_Start))</definedName>
    <definedName name="Payment_Date">DATE(YEAR(Loan_Start),MONTH(Loan_Start)+Payment_Number,DAY(Loan_Start))</definedName>
    <definedName name="Princ">#REF!</definedName>
    <definedName name="_xlnm.Print_Area" localSheetId="2">'DC PACE PV Calculator'!$B$3:$AH$44</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otal_Interest">#REF!</definedName>
    <definedName name="Total_Pay">#REF!</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1" l="1"/>
  <c r="E5" i="2" s="1"/>
  <c r="D32" i="1"/>
  <c r="E32" i="1"/>
  <c r="F32" i="1"/>
  <c r="G32" i="1"/>
  <c r="H32" i="1"/>
  <c r="I32" i="1"/>
  <c r="J32" i="1"/>
  <c r="K32" i="1"/>
  <c r="L32" i="1"/>
  <c r="M32" i="1"/>
  <c r="N32" i="1"/>
  <c r="O32" i="1"/>
  <c r="P32" i="1"/>
  <c r="Q32" i="1"/>
  <c r="C32" i="1"/>
  <c r="C16" i="1"/>
  <c r="C37" i="1" s="1"/>
  <c r="K12" i="2"/>
  <c r="L12" i="2"/>
  <c r="M12" i="2"/>
  <c r="N12" i="2"/>
  <c r="O12" i="2"/>
  <c r="P12" i="2"/>
  <c r="Q12" i="2"/>
  <c r="R12" i="2"/>
  <c r="S12" i="2"/>
  <c r="T12" i="2"/>
  <c r="U12" i="2"/>
  <c r="V12" i="2"/>
  <c r="W12" i="2"/>
  <c r="X12" i="2"/>
  <c r="V11" i="2"/>
  <c r="W11" i="2"/>
  <c r="X11" i="2"/>
  <c r="F11" i="2"/>
  <c r="G11" i="2"/>
  <c r="H11" i="2"/>
  <c r="I11" i="2"/>
  <c r="J11" i="2"/>
  <c r="K11" i="2"/>
  <c r="L11" i="2"/>
  <c r="M11" i="2"/>
  <c r="N11" i="2"/>
  <c r="O11" i="2"/>
  <c r="P11" i="2"/>
  <c r="Q11" i="2"/>
  <c r="R11" i="2"/>
  <c r="S11" i="2"/>
  <c r="T11" i="2"/>
  <c r="U11" i="2"/>
  <c r="E6" i="2"/>
  <c r="F6" i="2" s="1"/>
  <c r="G6" i="2" s="1"/>
  <c r="H6" i="2" s="1"/>
  <c r="I6" i="2" s="1"/>
  <c r="J6" i="2" s="1"/>
  <c r="K6" i="2" s="1"/>
  <c r="L6" i="2" s="1"/>
  <c r="M6" i="2" s="1"/>
  <c r="N6" i="2" s="1"/>
  <c r="O6" i="2" s="1"/>
  <c r="P6" i="2" s="1"/>
  <c r="Q6" i="2" s="1"/>
  <c r="R6" i="2" s="1"/>
  <c r="S6" i="2" s="1"/>
  <c r="T6" i="2" s="1"/>
  <c r="U6" i="2" s="1"/>
  <c r="V6" i="2" s="1"/>
  <c r="W6" i="2" s="1"/>
  <c r="X6" i="2" s="1"/>
  <c r="E3" i="2"/>
  <c r="F3" i="2" s="1"/>
  <c r="G3" i="2" s="1"/>
  <c r="H3" i="2" s="1"/>
  <c r="I3" i="2" s="1"/>
  <c r="J3" i="2" s="1"/>
  <c r="K3" i="2" s="1"/>
  <c r="L3" i="2" s="1"/>
  <c r="M3" i="2" s="1"/>
  <c r="N3" i="2" s="1"/>
  <c r="O3" i="2" s="1"/>
  <c r="P3" i="2" s="1"/>
  <c r="Q3" i="2" s="1"/>
  <c r="R3" i="2" s="1"/>
  <c r="S3" i="2" s="1"/>
  <c r="T3" i="2" s="1"/>
  <c r="U3" i="2" s="1"/>
  <c r="V3" i="2" s="1"/>
  <c r="W3" i="2" s="1"/>
  <c r="X3" i="2" s="1"/>
  <c r="C18" i="1" l="1"/>
  <c r="C24" i="1"/>
  <c r="E11" i="2"/>
  <c r="E9" i="2"/>
  <c r="E10" i="2"/>
  <c r="F5" i="2"/>
  <c r="E18" i="2" l="1"/>
  <c r="E35" i="1"/>
  <c r="E36" i="1" s="1"/>
  <c r="G12" i="2" s="1"/>
  <c r="C35" i="1"/>
  <c r="C36" i="1" s="1"/>
  <c r="E12" i="2" s="1"/>
  <c r="H35" i="1"/>
  <c r="H36" i="1" s="1"/>
  <c r="J12" i="2" s="1"/>
  <c r="G35" i="1"/>
  <c r="G36" i="1" s="1"/>
  <c r="I12" i="2" s="1"/>
  <c r="F35" i="1"/>
  <c r="F36" i="1" s="1"/>
  <c r="H12" i="2" s="1"/>
  <c r="D35" i="1"/>
  <c r="D36" i="1" s="1"/>
  <c r="F12" i="2" s="1"/>
  <c r="E13" i="2"/>
  <c r="F9" i="2"/>
  <c r="F10" i="2"/>
  <c r="G5" i="2"/>
  <c r="F13" i="2" l="1"/>
  <c r="G10" i="2"/>
  <c r="H5" i="2"/>
  <c r="G9" i="2"/>
  <c r="I5" i="2" l="1"/>
  <c r="H9" i="2"/>
  <c r="H10" i="2"/>
  <c r="G13" i="2"/>
  <c r="H13" i="2" l="1"/>
  <c r="J5" i="2"/>
  <c r="I10" i="2"/>
  <c r="I9" i="2"/>
  <c r="I13" i="2" l="1"/>
  <c r="J9" i="2"/>
  <c r="K5" i="2"/>
  <c r="J10" i="2"/>
  <c r="L5" i="2" l="1"/>
  <c r="K10" i="2"/>
  <c r="K9" i="2"/>
  <c r="J13" i="2"/>
  <c r="K13" i="2" l="1"/>
  <c r="L9" i="2"/>
  <c r="L10" i="2"/>
  <c r="M5" i="2"/>
  <c r="L13" i="2" l="1"/>
  <c r="M10" i="2"/>
  <c r="M9" i="2"/>
  <c r="N5" i="2"/>
  <c r="M13" i="2" l="1"/>
  <c r="N9" i="2"/>
  <c r="O5" i="2"/>
  <c r="N10" i="2"/>
  <c r="P5" i="2" l="1"/>
  <c r="O9" i="2"/>
  <c r="O10" i="2"/>
  <c r="N13" i="2"/>
  <c r="O13" i="2" l="1"/>
  <c r="Q5" i="2"/>
  <c r="P10" i="2"/>
  <c r="P9" i="2"/>
  <c r="P13" i="2" s="1"/>
  <c r="R5" i="2" l="1"/>
  <c r="Q10" i="2"/>
  <c r="Q9" i="2"/>
  <c r="Q13" i="2" s="1"/>
  <c r="R9" i="2" l="1"/>
  <c r="S5" i="2"/>
  <c r="R10" i="2"/>
  <c r="S9" i="2" l="1"/>
  <c r="T5" i="2"/>
  <c r="S10" i="2"/>
  <c r="R13" i="2"/>
  <c r="U5" i="2" l="1"/>
  <c r="T10" i="2"/>
  <c r="T9" i="2"/>
  <c r="T13" i="2" s="1"/>
  <c r="S13" i="2"/>
  <c r="V5" i="2" l="1"/>
  <c r="U10" i="2"/>
  <c r="U9" i="2"/>
  <c r="U13" i="2" s="1"/>
  <c r="W5" i="2" l="1"/>
  <c r="V9" i="2"/>
  <c r="V10" i="2"/>
  <c r="V13" i="2" l="1"/>
  <c r="W10" i="2"/>
  <c r="X5" i="2"/>
  <c r="W9" i="2"/>
  <c r="W13" i="2" l="1"/>
  <c r="X10" i="2"/>
  <c r="X9" i="2"/>
  <c r="X13" i="2" s="1"/>
  <c r="E17" i="2" l="1"/>
  <c r="E19" i="2" s="1"/>
</calcChain>
</file>

<file path=xl/sharedStrings.xml><?xml version="1.0" encoding="utf-8"?>
<sst xmlns="http://schemas.openxmlformats.org/spreadsheetml/2006/main" count="58" uniqueCount="56">
  <si>
    <t>DC PACE Solar PV Plus Storage Calculator</t>
  </si>
  <si>
    <t>Date</t>
  </si>
  <si>
    <t>Site Name</t>
  </si>
  <si>
    <t>Test Site</t>
  </si>
  <si>
    <t>Street Address</t>
  </si>
  <si>
    <t>Estimated Year One Production (kWh)</t>
  </si>
  <si>
    <t>System Degradation Factor</t>
  </si>
  <si>
    <t>Current Cost per Kilowatt Hour</t>
  </si>
  <si>
    <t>Annual Escalation of Utility Price</t>
  </si>
  <si>
    <t>PV System Total Install Cost</t>
  </si>
  <si>
    <t>Battery Plus Integration Cost</t>
  </si>
  <si>
    <t>Total Upfront Cost</t>
  </si>
  <si>
    <t>Other Available Financing/Capital</t>
  </si>
  <si>
    <t>First Year of Production</t>
  </si>
  <si>
    <t>Annual O&amp;M Cost</t>
  </si>
  <si>
    <t>Year</t>
  </si>
  <si>
    <t>Avoided Electric Cost Savings</t>
  </si>
  <si>
    <t>TOTAL CASH INFLOW</t>
  </si>
  <si>
    <t xml:space="preserve"> </t>
  </si>
  <si>
    <t>Savings-to-investment Ratio</t>
  </si>
  <si>
    <t>Yrs. 10 &amp; 20 Inverter Replacement Cost</t>
  </si>
  <si>
    <t>Yrs. 10 &amp; 20 Battery Replacement Cost</t>
  </si>
  <si>
    <t>Annual kWh Production</t>
  </si>
  <si>
    <t>Annual Utility Unit Cost</t>
  </si>
  <si>
    <t>Revenue Inflows:</t>
  </si>
  <si>
    <t xml:space="preserve">DC Ave. </t>
  </si>
  <si>
    <t>DC PACE Solar PV Plus Storage Calculator - System Purchased by Owner</t>
  </si>
  <si>
    <r>
      <rPr>
        <b/>
        <i/>
        <sz val="14"/>
        <color theme="1"/>
        <rFont val="Calibri"/>
        <family val="2"/>
        <scheme val="minor"/>
      </rPr>
      <t xml:space="preserve">Disclaimer: </t>
    </r>
    <r>
      <rPr>
        <b/>
        <sz val="14"/>
        <color theme="1"/>
        <rFont val="Calibri"/>
        <family val="2"/>
        <scheme val="minor"/>
      </rPr>
      <t>This tool is designed to help property owners, solar PV developers, and the DC PACE program estimate the amount of financing that can be made available to eligible projects. This is a simplified tool that does not seek to account for every scenario. Rather, it uses only a few variables as inputs, in order to provide simple output and suggest the approximate upper limit of PACE financing available for a given project. This tool does not replace the need for a detailed solar feasibility study, which is required as part of a full DC PACE application. Please see our 'Solar Feasibility Study Requirements' for more details.</t>
    </r>
  </si>
  <si>
    <t>SREC Value - Cap</t>
  </si>
  <si>
    <t>Est. SREC Value</t>
  </si>
  <si>
    <t>System Parameters</t>
  </si>
  <si>
    <t>Cash Flows</t>
  </si>
  <si>
    <t>Based on projections for DC market  ---&gt;</t>
  </si>
  <si>
    <t>Input if different from cap value ---&gt;</t>
  </si>
  <si>
    <t>Savings-to-Investment</t>
  </si>
  <si>
    <t>Amount to be Financed with PACE</t>
  </si>
  <si>
    <t>Tax Benefits</t>
  </si>
  <si>
    <t>MACRS Schedule</t>
  </si>
  <si>
    <t>Depreciation Amount</t>
  </si>
  <si>
    <t>MACRS Value</t>
  </si>
  <si>
    <t>ITC Value</t>
  </si>
  <si>
    <t>Property Owner Marginal Tax Rate</t>
  </si>
  <si>
    <t>Depreciable Basis</t>
  </si>
  <si>
    <t xml:space="preserve">ITC </t>
  </si>
  <si>
    <t>ITC</t>
  </si>
  <si>
    <t>Depreciation</t>
  </si>
  <si>
    <t>TOTAL BENEFIT</t>
  </si>
  <si>
    <t>TOTAL PACE PAYMENTS</t>
  </si>
  <si>
    <t>SREC Scale Factor</t>
  </si>
  <si>
    <t>System Size (kW)</t>
  </si>
  <si>
    <t>Enter if known ------&gt;</t>
  </si>
  <si>
    <t>Capacity Factor</t>
  </si>
  <si>
    <t>Adjust for post-2016 ---&gt;</t>
  </si>
  <si>
    <t>REC Income</t>
  </si>
  <si>
    <t>To be determined by capital provider</t>
  </si>
  <si>
    <t xml:space="preserve">For questions about this tool, please contact dcpace@dcgreenbank.com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</si>
</sst>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
    <numFmt numFmtId="166" formatCode="&quot;$&quot;#,##0.00;[Red]&quot;$&quot;#,##0.00"/>
    <numFmt numFmtId="167" formatCode="&quot;$&quot;#,##0;[Red]&quot;$&quot;#,##0"/>
    <numFmt numFmtId="168" formatCode="#,##0;[Red]#,##0"/>
    <numFmt numFmtId="169" formatCode="&quot;$&quot;#,##0.00"/>
    <numFmt numFmtId="170" formatCode="&quot;$&quot;#,##0"/>
    <numFmt numFmtId="171" formatCode="_(&quot;$&quot;* #,##0_);_(&quot;$&quot;* \(#,##0\);_(&quot;$&quot;* &quot;-&quot;??_);_(@_)"/>
    <numFmt numFmtId="172" formatCode="0.000"/>
  </numFmts>
  <fonts count="47" x14ac:knownFonts="1">
    <font>
      <sz val="11"/>
      <color theme="1"/>
      <name val="Calibri"/>
      <family val="2"/>
      <scheme val="minor"/>
    </font>
    <font>
      <b/>
      <sz val="13"/>
      <color theme="3"/>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b/>
      <sz val="12"/>
      <name val="Calibri"/>
      <family val="2"/>
      <scheme val="minor"/>
    </font>
    <font>
      <b/>
      <sz val="11"/>
      <color theme="0"/>
      <name val="Calibri"/>
      <family val="2"/>
      <scheme val="minor"/>
    </font>
    <font>
      <sz val="11"/>
      <color theme="5" tint="-0.499984740745262"/>
      <name val="Calibri"/>
      <family val="2"/>
      <scheme val="minor"/>
    </font>
    <font>
      <b/>
      <sz val="11"/>
      <color rgb="FFFA7D00"/>
      <name val="Calibri"/>
      <family val="2"/>
      <scheme val="minor"/>
    </font>
    <font>
      <b/>
      <sz val="11"/>
      <color theme="1"/>
      <name val="Calibri"/>
      <family val="2"/>
      <scheme val="minor"/>
    </font>
    <font>
      <sz val="11"/>
      <name val="Calibri"/>
      <family val="2"/>
      <scheme val="minor"/>
    </font>
    <font>
      <b/>
      <i/>
      <sz val="12"/>
      <name val="Calibri"/>
      <family val="2"/>
      <scheme val="minor"/>
    </font>
    <font>
      <b/>
      <sz val="11"/>
      <color theme="5" tint="-0.499984740745262"/>
      <name val="Calibri"/>
      <family val="2"/>
      <scheme val="minor"/>
    </font>
    <font>
      <sz val="11"/>
      <color theme="0"/>
      <name val="Calibri"/>
      <family val="2"/>
      <scheme val="minor"/>
    </font>
    <font>
      <b/>
      <u/>
      <sz val="14"/>
      <color theme="1"/>
      <name val="Calibri"/>
      <family val="2"/>
      <scheme val="minor"/>
    </font>
    <font>
      <i/>
      <sz val="11"/>
      <color rgb="FF7F7F7F"/>
      <name val="Calibri"/>
      <family val="2"/>
    </font>
    <font>
      <i/>
      <sz val="11"/>
      <name val="Calibri"/>
      <family val="2"/>
      <scheme val="minor"/>
    </font>
    <font>
      <b/>
      <sz val="11"/>
      <name val="Calibri"/>
      <family val="2"/>
      <scheme val="minor"/>
    </font>
    <font>
      <b/>
      <sz val="11"/>
      <color rgb="FF3F3F3F"/>
      <name val="Calibri"/>
      <family val="2"/>
      <scheme val="minor"/>
    </font>
    <font>
      <sz val="11"/>
      <color indexed="8"/>
      <name val="Calibri"/>
      <family val="2"/>
    </font>
    <font>
      <sz val="11"/>
      <color theme="1"/>
      <name val="Agency FB"/>
      <family val="2"/>
    </font>
    <font>
      <sz val="11"/>
      <color indexed="9"/>
      <name val="Calibri"/>
      <family val="2"/>
    </font>
    <font>
      <sz val="11"/>
      <color rgb="FF9C0006"/>
      <name val="Calibri"/>
      <family val="2"/>
    </font>
    <font>
      <b/>
      <sz val="11"/>
      <color rgb="FFFA7D00"/>
      <name val="Calibri"/>
      <family val="2"/>
    </font>
    <font>
      <b/>
      <sz val="11"/>
      <color rgb="FFFA7D00"/>
      <name val="Agency FB"/>
      <family val="2"/>
    </font>
    <font>
      <b/>
      <sz val="11"/>
      <color indexed="9"/>
      <name val="Calibri"/>
      <family val="2"/>
    </font>
    <font>
      <sz val="10"/>
      <name val="Arial"/>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3F3F76"/>
      <name val="Agency FB"/>
      <family val="2"/>
    </font>
    <font>
      <sz val="11"/>
      <color rgb="FFFA7D00"/>
      <name val="Calibri"/>
      <family val="2"/>
    </font>
    <font>
      <sz val="11"/>
      <color rgb="FF9C6500"/>
      <name val="Calibri"/>
      <family val="2"/>
    </font>
    <font>
      <sz val="10"/>
      <name val="Times New Roman"/>
      <family val="1"/>
    </font>
    <font>
      <sz val="10"/>
      <name val="Calibri"/>
      <family val="1"/>
      <scheme val="minor"/>
    </font>
    <font>
      <b/>
      <sz val="11"/>
      <color rgb="FF3F3F3F"/>
      <name val="Calibri"/>
      <family val="2"/>
    </font>
    <font>
      <b/>
      <sz val="18"/>
      <color theme="3"/>
      <name val="Cambria"/>
      <family val="1"/>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b/>
      <sz val="16"/>
      <color theme="3"/>
      <name val="Calibri"/>
      <family val="2"/>
      <scheme val="minor"/>
    </font>
    <font>
      <b/>
      <sz val="14"/>
      <color theme="3"/>
      <name val="Calibri"/>
      <family val="2"/>
      <scheme val="minor"/>
    </font>
    <font>
      <i/>
      <sz val="11"/>
      <color theme="0"/>
      <name val="Calibri"/>
      <family val="2"/>
      <scheme val="minor"/>
    </font>
    <font>
      <b/>
      <sz val="12"/>
      <color theme="0"/>
      <name val="Calibri"/>
      <family val="2"/>
      <scheme val="minor"/>
    </font>
  </fonts>
  <fills count="47">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6" tint="0.79998168889431442"/>
        <bgColor theme="6" tint="0.79998168889431442"/>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4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style="double">
        <color auto="1"/>
      </right>
      <top style="double">
        <color auto="1"/>
      </top>
      <bottom style="double">
        <color auto="1"/>
      </bottom>
      <diagonal/>
    </border>
    <border>
      <left/>
      <right/>
      <top/>
      <bottom style="thick">
        <color auto="1"/>
      </bottom>
      <diagonal/>
    </border>
    <border>
      <left/>
      <right/>
      <top/>
      <bottom style="double">
        <color auto="1"/>
      </bottom>
      <diagonal/>
    </border>
    <border>
      <left/>
      <right/>
      <top style="thin">
        <color auto="1"/>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style="medium">
        <color indexed="64"/>
      </left>
      <right/>
      <top/>
      <bottom style="medium">
        <color indexed="64"/>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96">
    <xf numFmtId="0" fontId="0" fillId="0" borderId="0"/>
    <xf numFmtId="44" fontId="3" fillId="0" borderId="0" applyFont="0" applyFill="0" applyBorder="0" applyAlignment="0" applyProtection="0"/>
    <xf numFmtId="0" fontId="1" fillId="0" borderId="1" applyNumberFormat="0" applyFill="0" applyAlignment="0" applyProtection="0"/>
    <xf numFmtId="0" fontId="18" fillId="3" borderId="3" applyNumberFormat="0" applyAlignment="0" applyProtection="0"/>
    <xf numFmtId="0" fontId="8" fillId="3" borderId="2" applyNumberFormat="0" applyAlignment="0" applyProtection="0"/>
    <xf numFmtId="0" fontId="6" fillId="4" borderId="4" applyNumberFormat="0" applyAlignment="0" applyProtection="0"/>
    <xf numFmtId="0" fontId="15" fillId="0" borderId="0"/>
    <xf numFmtId="0" fontId="19" fillId="8" borderId="0"/>
    <xf numFmtId="0" fontId="19" fillId="9" borderId="0"/>
    <xf numFmtId="0" fontId="19" fillId="10" borderId="0"/>
    <xf numFmtId="0" fontId="20" fillId="11" borderId="0" applyNumberFormat="0" applyBorder="0" applyAlignment="0" applyProtection="0"/>
    <xf numFmtId="0" fontId="19" fillId="12" borderId="0"/>
    <xf numFmtId="0" fontId="19" fillId="13" borderId="0"/>
    <xf numFmtId="0" fontId="19" fillId="14" borderId="0"/>
    <xf numFmtId="0" fontId="19" fillId="15" borderId="0"/>
    <xf numFmtId="0" fontId="19" fillId="16" borderId="0"/>
    <xf numFmtId="0" fontId="19" fillId="17" borderId="0"/>
    <xf numFmtId="0" fontId="19" fillId="18" borderId="0"/>
    <xf numFmtId="0" fontId="19" fillId="19" borderId="0"/>
    <xf numFmtId="0" fontId="19" fillId="20" borderId="0"/>
    <xf numFmtId="0" fontId="21" fillId="21" borderId="0"/>
    <xf numFmtId="0" fontId="21" fillId="22" borderId="0"/>
    <xf numFmtId="0" fontId="21" fillId="23" borderId="0"/>
    <xf numFmtId="0" fontId="21" fillId="24" borderId="0"/>
    <xf numFmtId="0" fontId="21" fillId="25" borderId="0"/>
    <xf numFmtId="0" fontId="21" fillId="26" borderId="0"/>
    <xf numFmtId="0" fontId="21" fillId="27" borderId="0"/>
    <xf numFmtId="0" fontId="21" fillId="28" borderId="0"/>
    <xf numFmtId="0" fontId="21" fillId="29" borderId="0"/>
    <xf numFmtId="0" fontId="21" fillId="30" borderId="0"/>
    <xf numFmtId="0" fontId="21" fillId="31" borderId="0"/>
    <xf numFmtId="0" fontId="21" fillId="32" borderId="0"/>
    <xf numFmtId="0" fontId="22" fillId="33" borderId="0"/>
    <xf numFmtId="0" fontId="23" fillId="34" borderId="5"/>
    <xf numFmtId="0" fontId="24" fillId="3" borderId="2" applyNumberFormat="0" applyAlignment="0" applyProtection="0"/>
    <xf numFmtId="0" fontId="25" fillId="35" borderId="22"/>
    <xf numFmtId="41" fontId="26" fillId="0" borderId="0"/>
    <xf numFmtId="43" fontId="26" fillId="0" borderId="0"/>
    <xf numFmtId="43" fontId="26" fillId="0" borderId="0"/>
    <xf numFmtId="43" fontId="26" fillId="0" borderId="0"/>
    <xf numFmtId="43" fontId="26" fillId="0" borderId="0" applyFont="0" applyFill="0" applyBorder="0" applyAlignment="0" applyProtection="0"/>
    <xf numFmtId="43" fontId="26" fillId="0" borderId="0"/>
    <xf numFmtId="42" fontId="26" fillId="0" borderId="0"/>
    <xf numFmtId="44" fontId="3" fillId="0" borderId="0"/>
    <xf numFmtId="44" fontId="19" fillId="0" borderId="0"/>
    <xf numFmtId="44" fontId="3" fillId="0" borderId="0"/>
    <xf numFmtId="44" fontId="3" fillId="0" borderId="0"/>
    <xf numFmtId="44" fontId="26" fillId="0" borderId="0" applyFont="0" applyFill="0" applyBorder="0" applyAlignment="0" applyProtection="0"/>
    <xf numFmtId="44" fontId="26" fillId="0" borderId="0"/>
    <xf numFmtId="44" fontId="26" fillId="0" borderId="0"/>
    <xf numFmtId="44" fontId="26" fillId="0" borderId="0"/>
    <xf numFmtId="44" fontId="26" fillId="0" borderId="0" applyFont="0" applyFill="0" applyBorder="0" applyAlignment="0" applyProtection="0"/>
    <xf numFmtId="44" fontId="26" fillId="0" borderId="0"/>
    <xf numFmtId="0" fontId="27" fillId="36" borderId="0"/>
    <xf numFmtId="0" fontId="28" fillId="0" borderId="23"/>
    <xf numFmtId="0" fontId="29" fillId="0" borderId="23"/>
    <xf numFmtId="0" fontId="30" fillId="0" borderId="20"/>
    <xf numFmtId="0" fontId="30" fillId="0" borderId="0"/>
    <xf numFmtId="0" fontId="31" fillId="37" borderId="5"/>
    <xf numFmtId="0" fontId="32" fillId="2" borderId="2" applyNumberFormat="0" applyAlignment="0" applyProtection="0"/>
    <xf numFmtId="0" fontId="33" fillId="0" borderId="24"/>
    <xf numFmtId="0" fontId="34" fillId="38" borderId="0"/>
    <xf numFmtId="0" fontId="35"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19"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6" fillId="0" borderId="0"/>
    <xf numFmtId="0" fontId="26" fillId="39" borderId="5"/>
    <xf numFmtId="0" fontId="37" fillId="34" borderId="5"/>
    <xf numFmtId="9" fontId="35" fillId="0" borderId="0" applyFont="0" applyFill="0" applyBorder="0" applyAlignment="0" applyProtection="0"/>
    <xf numFmtId="9" fontId="26" fillId="0" borderId="0"/>
    <xf numFmtId="9" fontId="26" fillId="0" borderId="0"/>
    <xf numFmtId="9" fontId="26" fillId="0" borderId="0"/>
    <xf numFmtId="9" fontId="26" fillId="0" borderId="0" applyFont="0" applyFill="0" applyBorder="0" applyAlignment="0" applyProtection="0"/>
    <xf numFmtId="9" fontId="26"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8" fillId="0" borderId="0"/>
    <xf numFmtId="0" fontId="39" fillId="0" borderId="25"/>
    <xf numFmtId="0" fontId="40" fillId="0" borderId="0"/>
  </cellStyleXfs>
  <cellXfs count="151">
    <xf numFmtId="0" fontId="0" fillId="0" borderId="0" xfId="0"/>
    <xf numFmtId="0" fontId="4" fillId="0" borderId="0" xfId="0" applyFont="1" applyBorder="1" applyAlignment="1" applyProtection="1">
      <alignment vertical="center"/>
    </xf>
    <xf numFmtId="0" fontId="0" fillId="0" borderId="0" xfId="0" applyProtection="1"/>
    <xf numFmtId="0" fontId="0" fillId="0" borderId="0" xfId="0" applyBorder="1" applyProtection="1"/>
    <xf numFmtId="0" fontId="5" fillId="0" borderId="0" xfId="2" applyFont="1" applyBorder="1" applyAlignment="1" applyProtection="1">
      <alignment horizontal="right"/>
    </xf>
    <xf numFmtId="0" fontId="1" fillId="0" borderId="0" xfId="2" applyBorder="1" applyProtection="1"/>
    <xf numFmtId="0" fontId="0" fillId="0" borderId="0" xfId="0" applyBorder="1" applyAlignment="1" applyProtection="1">
      <alignment horizontal="center"/>
      <protection locked="0"/>
    </xf>
    <xf numFmtId="44" fontId="12" fillId="0" borderId="0" xfId="1" applyFont="1" applyFill="1" applyBorder="1" applyAlignment="1" applyProtection="1">
      <alignment horizontal="center"/>
    </xf>
    <xf numFmtId="9" fontId="7" fillId="0" borderId="0" xfId="1" applyNumberFormat="1" applyFont="1" applyFill="1" applyBorder="1" applyAlignment="1" applyProtection="1">
      <alignment horizontal="center"/>
      <protection locked="0"/>
    </xf>
    <xf numFmtId="0" fontId="13" fillId="0" borderId="0" xfId="0" applyFont="1" applyAlignment="1" applyProtection="1">
      <alignment horizontal="center"/>
    </xf>
    <xf numFmtId="0" fontId="14" fillId="0" borderId="0" xfId="0" applyFont="1" applyFill="1" applyProtection="1"/>
    <xf numFmtId="0" fontId="0" fillId="0" borderId="0" xfId="0" applyFont="1" applyFill="1" applyProtection="1"/>
    <xf numFmtId="0" fontId="0" fillId="0" borderId="0" xfId="0" applyFont="1" applyProtection="1"/>
    <xf numFmtId="0" fontId="0" fillId="0" borderId="0" xfId="0" applyFont="1" applyBorder="1" applyProtection="1"/>
    <xf numFmtId="0" fontId="10" fillId="0" borderId="0" xfId="0" applyFont="1" applyFill="1" applyBorder="1" applyProtection="1"/>
    <xf numFmtId="168" fontId="17" fillId="0" borderId="5" xfId="0" applyNumberFormat="1" applyFont="1" applyFill="1" applyBorder="1" applyAlignment="1" applyProtection="1">
      <alignment horizontal="center"/>
    </xf>
    <xf numFmtId="168" fontId="17" fillId="0" borderId="6" xfId="0" applyNumberFormat="1" applyFont="1" applyFill="1" applyBorder="1" applyAlignment="1" applyProtection="1">
      <alignment horizontal="center"/>
    </xf>
    <xf numFmtId="169" fontId="17" fillId="0" borderId="5" xfId="0" applyNumberFormat="1" applyFont="1" applyFill="1" applyBorder="1" applyAlignment="1" applyProtection="1">
      <alignment horizontal="center"/>
    </xf>
    <xf numFmtId="169" fontId="17" fillId="0" borderId="6" xfId="0" applyNumberFormat="1" applyFont="1" applyFill="1" applyBorder="1" applyAlignment="1" applyProtection="1">
      <alignment horizontal="center"/>
    </xf>
    <xf numFmtId="169" fontId="17" fillId="0" borderId="0" xfId="0" applyNumberFormat="1" applyFont="1" applyFill="1" applyBorder="1" applyAlignment="1" applyProtection="1">
      <alignment horizontal="center"/>
    </xf>
    <xf numFmtId="169" fontId="17" fillId="0" borderId="11" xfId="0" applyNumberFormat="1" applyFont="1" applyFill="1" applyBorder="1" applyAlignment="1" applyProtection="1">
      <alignment horizontal="center"/>
    </xf>
    <xf numFmtId="0" fontId="10" fillId="0" borderId="11" xfId="0" applyFont="1" applyFill="1" applyBorder="1" applyProtection="1"/>
    <xf numFmtId="170" fontId="17" fillId="0" borderId="5" xfId="0" applyNumberFormat="1" applyFont="1" applyFill="1" applyBorder="1" applyAlignment="1" applyProtection="1">
      <alignment horizontal="center"/>
    </xf>
    <xf numFmtId="170" fontId="17" fillId="0" borderId="6" xfId="0" applyNumberFormat="1" applyFont="1" applyFill="1" applyBorder="1" applyAlignment="1" applyProtection="1">
      <alignment horizontal="center"/>
    </xf>
    <xf numFmtId="171" fontId="10" fillId="0" borderId="13" xfId="0" applyNumberFormat="1" applyFont="1" applyFill="1" applyBorder="1" applyProtection="1"/>
    <xf numFmtId="171" fontId="10" fillId="0" borderId="15" xfId="0" applyNumberFormat="1" applyFont="1" applyFill="1" applyBorder="1" applyProtection="1"/>
    <xf numFmtId="0" fontId="10" fillId="0" borderId="20" xfId="0" applyFont="1" applyFill="1" applyBorder="1" applyProtection="1"/>
    <xf numFmtId="0" fontId="10" fillId="0" borderId="21" xfId="0" applyFont="1" applyFill="1" applyBorder="1" applyProtection="1"/>
    <xf numFmtId="0" fontId="10" fillId="0" borderId="0" xfId="0" applyFont="1" applyFill="1" applyProtection="1"/>
    <xf numFmtId="0" fontId="5" fillId="0" borderId="10" xfId="2" applyFont="1" applyFill="1" applyBorder="1" applyProtection="1"/>
    <xf numFmtId="0" fontId="5" fillId="0" borderId="0" xfId="2" applyFont="1" applyFill="1" applyBorder="1" applyProtection="1"/>
    <xf numFmtId="0" fontId="4" fillId="0" borderId="0" xfId="0" applyFont="1" applyFill="1" applyBorder="1" applyAlignment="1">
      <alignment horizontal="left" vertical="center" wrapText="1"/>
    </xf>
    <xf numFmtId="0" fontId="0" fillId="0" borderId="0" xfId="0" applyFill="1"/>
    <xf numFmtId="0" fontId="4" fillId="0" borderId="0" xfId="0" applyFont="1" applyFill="1" applyBorder="1" applyAlignment="1">
      <alignment vertical="center" wrapText="1"/>
    </xf>
    <xf numFmtId="167" fontId="7" fillId="41" borderId="5" xfId="1" applyNumberFormat="1" applyFont="1" applyFill="1" applyBorder="1" applyAlignment="1" applyProtection="1">
      <alignment horizontal="center"/>
      <protection locked="0"/>
    </xf>
    <xf numFmtId="0" fontId="0" fillId="0" borderId="0" xfId="0" applyFill="1" applyBorder="1" applyAlignment="1" applyProtection="1">
      <alignment horizontal="center"/>
    </xf>
    <xf numFmtId="0" fontId="1" fillId="0" borderId="0" xfId="2" applyFill="1" applyBorder="1" applyAlignment="1" applyProtection="1">
      <alignment horizontal="center"/>
    </xf>
    <xf numFmtId="0" fontId="44" fillId="0" borderId="0" xfId="2" applyFont="1" applyFill="1" applyBorder="1" applyProtection="1"/>
    <xf numFmtId="0" fontId="44" fillId="0" borderId="0" xfId="2" applyFont="1" applyBorder="1" applyProtection="1"/>
    <xf numFmtId="0" fontId="0" fillId="0" borderId="0" xfId="0" applyAlignment="1" applyProtection="1">
      <alignment wrapText="1"/>
    </xf>
    <xf numFmtId="0" fontId="45" fillId="43" borderId="7" xfId="6" applyFont="1" applyFill="1" applyBorder="1" applyAlignment="1" applyProtection="1">
      <alignment horizontal="center"/>
    </xf>
    <xf numFmtId="0" fontId="45" fillId="43" borderId="8" xfId="6" applyFont="1" applyFill="1" applyBorder="1" applyAlignment="1" applyProtection="1">
      <alignment horizontal="center"/>
    </xf>
    <xf numFmtId="0" fontId="45" fillId="43" borderId="9" xfId="6" applyFont="1" applyFill="1" applyBorder="1" applyAlignment="1" applyProtection="1">
      <alignment horizontal="center"/>
    </xf>
    <xf numFmtId="0" fontId="17" fillId="0" borderId="5" xfId="0" applyFont="1" applyFill="1" applyBorder="1" applyAlignment="1" applyProtection="1">
      <alignment horizontal="center"/>
    </xf>
    <xf numFmtId="0" fontId="17" fillId="0" borderId="34" xfId="0" applyFont="1" applyFill="1" applyBorder="1" applyProtection="1"/>
    <xf numFmtId="0" fontId="17" fillId="0" borderId="35" xfId="0" applyFont="1" applyFill="1" applyBorder="1" applyProtection="1"/>
    <xf numFmtId="0" fontId="17" fillId="0" borderId="36" xfId="0" applyFont="1" applyFill="1" applyBorder="1" applyProtection="1"/>
    <xf numFmtId="167" fontId="17" fillId="0" borderId="0" xfId="0" applyNumberFormat="1" applyFont="1" applyFill="1" applyBorder="1" applyAlignment="1" applyProtection="1">
      <alignment horizontal="center"/>
    </xf>
    <xf numFmtId="167" fontId="17" fillId="0" borderId="11" xfId="0" applyNumberFormat="1" applyFont="1" applyFill="1" applyBorder="1" applyAlignment="1" applyProtection="1">
      <alignment horizontal="center"/>
    </xf>
    <xf numFmtId="0" fontId="17" fillId="0" borderId="6" xfId="0" applyFont="1" applyFill="1" applyBorder="1" applyAlignment="1" applyProtection="1">
      <alignment horizontal="center"/>
    </xf>
    <xf numFmtId="0" fontId="5" fillId="0" borderId="37" xfId="2" applyFont="1" applyBorder="1" applyProtection="1"/>
    <xf numFmtId="0" fontId="5" fillId="0" borderId="10" xfId="2" applyFont="1" applyBorder="1" applyProtection="1"/>
    <xf numFmtId="0" fontId="5" fillId="0" borderId="10" xfId="0" applyFont="1" applyBorder="1" applyProtection="1"/>
    <xf numFmtId="0" fontId="5" fillId="0" borderId="17" xfId="2" applyFont="1" applyFill="1" applyBorder="1" applyProtection="1"/>
    <xf numFmtId="0" fontId="0" fillId="0" borderId="37" xfId="0" applyBorder="1" applyProtection="1"/>
    <xf numFmtId="0" fontId="6" fillId="43" borderId="38" xfId="0" applyFont="1" applyFill="1" applyBorder="1" applyProtection="1"/>
    <xf numFmtId="0" fontId="6" fillId="43" borderId="38" xfId="2" applyFont="1" applyFill="1" applyBorder="1" applyProtection="1"/>
    <xf numFmtId="0" fontId="9" fillId="0" borderId="10" xfId="0" applyFont="1" applyBorder="1" applyProtection="1"/>
    <xf numFmtId="0" fontId="17" fillId="0" borderId="10" xfId="2" applyFont="1" applyBorder="1" applyProtection="1"/>
    <xf numFmtId="167" fontId="7" fillId="41" borderId="6" xfId="1" applyNumberFormat="1" applyFont="1" applyFill="1" applyBorder="1" applyAlignment="1" applyProtection="1">
      <alignment horizontal="center"/>
      <protection locked="0"/>
    </xf>
    <xf numFmtId="0" fontId="17" fillId="0" borderId="10" xfId="0" applyFont="1" applyBorder="1" applyProtection="1"/>
    <xf numFmtId="0" fontId="10" fillId="0" borderId="5" xfId="0" applyFont="1" applyBorder="1" applyProtection="1"/>
    <xf numFmtId="0" fontId="10" fillId="0" borderId="6" xfId="0" applyFont="1" applyBorder="1" applyProtection="1"/>
    <xf numFmtId="0" fontId="17" fillId="0" borderId="10" xfId="2" applyFont="1" applyFill="1" applyBorder="1" applyProtection="1"/>
    <xf numFmtId="0" fontId="10" fillId="0" borderId="5" xfId="0" applyFont="1" applyFill="1" applyBorder="1" applyProtection="1"/>
    <xf numFmtId="0" fontId="17" fillId="0" borderId="17" xfId="2" applyFont="1" applyBorder="1" applyProtection="1"/>
    <xf numFmtId="0" fontId="10" fillId="0" borderId="18" xfId="0" applyFont="1" applyBorder="1" applyProtection="1"/>
    <xf numFmtId="0" fontId="10" fillId="0" borderId="41" xfId="0" applyFont="1" applyBorder="1" applyProtection="1"/>
    <xf numFmtId="167" fontId="10" fillId="46" borderId="5" xfId="0" applyNumberFormat="1" applyFont="1" applyFill="1" applyBorder="1" applyAlignment="1" applyProtection="1">
      <alignment horizontal="center"/>
    </xf>
    <xf numFmtId="167" fontId="10" fillId="46" borderId="6" xfId="0" applyNumberFormat="1" applyFont="1" applyFill="1" applyBorder="1" applyAlignment="1" applyProtection="1">
      <alignment horizontal="center"/>
    </xf>
    <xf numFmtId="10" fontId="10" fillId="46" borderId="5" xfId="65" applyNumberFormat="1" applyFont="1" applyFill="1" applyBorder="1" applyAlignment="1">
      <alignment horizontal="center"/>
    </xf>
    <xf numFmtId="10" fontId="10" fillId="46" borderId="5" xfId="85" applyNumberFormat="1" applyFont="1" applyFill="1" applyBorder="1" applyAlignment="1">
      <alignment horizontal="center"/>
    </xf>
    <xf numFmtId="165" fontId="10" fillId="46" borderId="6" xfId="0" applyNumberFormat="1" applyFont="1" applyFill="1" applyBorder="1" applyAlignment="1" applyProtection="1">
      <alignment horizontal="center"/>
      <protection locked="0"/>
    </xf>
    <xf numFmtId="10" fontId="10" fillId="46" borderId="6" xfId="4" applyNumberFormat="1" applyFont="1" applyFill="1" applyBorder="1" applyAlignment="1" applyProtection="1">
      <alignment horizontal="center"/>
      <protection locked="0"/>
    </xf>
    <xf numFmtId="167" fontId="10" fillId="46" borderId="6" xfId="5" applyNumberFormat="1" applyFont="1" applyFill="1" applyBorder="1" applyAlignment="1" applyProtection="1">
      <alignment horizontal="center"/>
    </xf>
    <xf numFmtId="167" fontId="10" fillId="41" borderId="6" xfId="5" applyNumberFormat="1" applyFont="1" applyFill="1" applyBorder="1" applyAlignment="1" applyProtection="1">
      <alignment horizontal="center"/>
    </xf>
    <xf numFmtId="0" fontId="10" fillId="46" borderId="6" xfId="0" applyFont="1" applyFill="1" applyBorder="1" applyAlignment="1" applyProtection="1">
      <alignment horizontal="center"/>
    </xf>
    <xf numFmtId="166" fontId="10" fillId="41" borderId="5" xfId="0" applyNumberFormat="1" applyFont="1" applyFill="1" applyBorder="1" applyProtection="1"/>
    <xf numFmtId="166" fontId="10" fillId="41" borderId="5" xfId="2" applyNumberFormat="1" applyFont="1" applyFill="1" applyBorder="1" applyProtection="1"/>
    <xf numFmtId="0" fontId="17" fillId="41" borderId="18" xfId="2" applyFont="1" applyFill="1" applyBorder="1" applyProtection="1"/>
    <xf numFmtId="44" fontId="10" fillId="41" borderId="18" xfId="1" applyFont="1" applyFill="1" applyBorder="1" applyAlignment="1" applyProtection="1">
      <alignment horizontal="center"/>
      <protection locked="0"/>
    </xf>
    <xf numFmtId="0" fontId="10" fillId="41" borderId="18" xfId="0" applyFont="1" applyFill="1" applyBorder="1" applyProtection="1"/>
    <xf numFmtId="167" fontId="10" fillId="41" borderId="18" xfId="2" applyNumberFormat="1" applyFont="1" applyFill="1" applyBorder="1" applyProtection="1"/>
    <xf numFmtId="167" fontId="10" fillId="0" borderId="6" xfId="0" applyNumberFormat="1" applyFont="1" applyFill="1" applyBorder="1" applyAlignment="1" applyProtection="1">
      <alignment horizontal="center"/>
    </xf>
    <xf numFmtId="9" fontId="10" fillId="0" borderId="41" xfId="0" applyNumberFormat="1" applyFont="1" applyFill="1" applyBorder="1" applyAlignment="1" applyProtection="1">
      <alignment horizontal="center"/>
    </xf>
    <xf numFmtId="167" fontId="7" fillId="46" borderId="5" xfId="1" applyNumberFormat="1" applyFont="1" applyFill="1" applyBorder="1" applyAlignment="1" applyProtection="1">
      <alignment horizontal="center"/>
    </xf>
    <xf numFmtId="3" fontId="10" fillId="5" borderId="6" xfId="5" applyNumberFormat="1" applyFont="1" applyFill="1" applyBorder="1" applyAlignment="1" applyProtection="1">
      <alignment horizontal="center"/>
    </xf>
    <xf numFmtId="0" fontId="5" fillId="0" borderId="42" xfId="2" applyFont="1" applyBorder="1" applyProtection="1"/>
    <xf numFmtId="167" fontId="10" fillId="5" borderId="6" xfId="5" applyNumberFormat="1" applyFont="1" applyFill="1" applyBorder="1" applyAlignment="1" applyProtection="1">
      <alignment horizontal="center"/>
    </xf>
    <xf numFmtId="0" fontId="10" fillId="5" borderId="39" xfId="2" applyFont="1" applyFill="1" applyBorder="1" applyAlignment="1" applyProtection="1">
      <alignment horizontal="center" vertical="center"/>
    </xf>
    <xf numFmtId="166" fontId="10" fillId="5" borderId="6" xfId="4" applyNumberFormat="1" applyFont="1" applyFill="1" applyBorder="1" applyAlignment="1" applyProtection="1">
      <alignment horizontal="center"/>
      <protection locked="0"/>
    </xf>
    <xf numFmtId="9" fontId="10" fillId="5" borderId="43" xfId="2" applyNumberFormat="1" applyFont="1" applyFill="1" applyBorder="1" applyAlignment="1" applyProtection="1">
      <alignment horizontal="center"/>
    </xf>
    <xf numFmtId="9" fontId="10" fillId="5" borderId="6" xfId="0" applyNumberFormat="1" applyFont="1" applyFill="1" applyBorder="1" applyAlignment="1" applyProtection="1">
      <alignment horizontal="center"/>
    </xf>
    <xf numFmtId="0" fontId="41" fillId="40" borderId="7" xfId="0" applyFont="1" applyFill="1" applyBorder="1" applyAlignment="1">
      <alignment horizontal="left" vertical="center" wrapText="1"/>
    </xf>
    <xf numFmtId="0" fontId="4" fillId="40" borderId="8" xfId="0" applyFont="1" applyFill="1" applyBorder="1" applyAlignment="1">
      <alignment horizontal="left" vertical="center" wrapText="1"/>
    </xf>
    <xf numFmtId="0" fontId="4" fillId="40" borderId="9" xfId="0" applyFont="1" applyFill="1" applyBorder="1" applyAlignment="1">
      <alignment horizontal="left" vertical="center" wrapText="1"/>
    </xf>
    <xf numFmtId="0" fontId="4" fillId="40" borderId="32" xfId="0" applyFont="1" applyFill="1" applyBorder="1" applyAlignment="1">
      <alignment horizontal="left" vertical="center" wrapText="1"/>
    </xf>
    <xf numFmtId="0" fontId="4" fillId="40" borderId="0" xfId="0" applyFont="1" applyFill="1" applyBorder="1" applyAlignment="1">
      <alignment horizontal="left" vertical="center" wrapText="1"/>
    </xf>
    <xf numFmtId="0" fontId="4" fillId="40" borderId="11" xfId="0" applyFont="1" applyFill="1" applyBorder="1" applyAlignment="1">
      <alignment horizontal="left" vertical="center" wrapText="1"/>
    </xf>
    <xf numFmtId="0" fontId="4" fillId="40" borderId="33" xfId="0" applyFont="1" applyFill="1" applyBorder="1" applyAlignment="1">
      <alignment horizontal="left" vertical="center" wrapText="1"/>
    </xf>
    <xf numFmtId="0" fontId="4" fillId="40" borderId="20" xfId="0" applyFont="1" applyFill="1" applyBorder="1" applyAlignment="1">
      <alignment horizontal="left" vertical="center" wrapText="1"/>
    </xf>
    <xf numFmtId="0" fontId="4" fillId="40" borderId="21" xfId="0" applyFont="1" applyFill="1" applyBorder="1" applyAlignment="1">
      <alignment horizontal="left" vertical="center" wrapText="1"/>
    </xf>
    <xf numFmtId="0" fontId="41" fillId="40" borderId="8" xfId="0" applyFont="1" applyFill="1" applyBorder="1" applyAlignment="1">
      <alignment horizontal="left" vertical="center" wrapText="1"/>
    </xf>
    <xf numFmtId="0" fontId="41" fillId="40" borderId="9" xfId="0" applyFont="1" applyFill="1" applyBorder="1" applyAlignment="1">
      <alignment horizontal="left" vertical="center" wrapText="1"/>
    </xf>
    <xf numFmtId="0" fontId="41" fillId="40" borderId="32" xfId="0" applyFont="1" applyFill="1" applyBorder="1" applyAlignment="1">
      <alignment horizontal="left" vertical="center" wrapText="1"/>
    </xf>
    <xf numFmtId="0" fontId="41" fillId="40" borderId="0" xfId="0" applyFont="1" applyFill="1" applyBorder="1" applyAlignment="1">
      <alignment horizontal="left" vertical="center" wrapText="1"/>
    </xf>
    <xf numFmtId="0" fontId="41" fillId="40" borderId="11" xfId="0" applyFont="1" applyFill="1" applyBorder="1" applyAlignment="1">
      <alignment horizontal="left" vertical="center" wrapText="1"/>
    </xf>
    <xf numFmtId="0" fontId="41" fillId="40" borderId="33" xfId="0" applyFont="1" applyFill="1" applyBorder="1" applyAlignment="1">
      <alignment horizontal="left" vertical="center" wrapText="1"/>
    </xf>
    <xf numFmtId="0" fontId="41" fillId="40" borderId="20" xfId="0" applyFont="1" applyFill="1" applyBorder="1" applyAlignment="1">
      <alignment horizontal="left" vertical="center" wrapText="1"/>
    </xf>
    <xf numFmtId="0" fontId="41" fillId="40" borderId="21" xfId="0" applyFont="1" applyFill="1" applyBorder="1" applyAlignment="1">
      <alignment horizontal="left" vertical="center" wrapText="1"/>
    </xf>
    <xf numFmtId="0" fontId="11" fillId="0" borderId="12" xfId="2" applyFont="1" applyFill="1" applyBorder="1" applyProtection="1"/>
    <xf numFmtId="0" fontId="11" fillId="0" borderId="13" xfId="2" applyFont="1" applyFill="1" applyBorder="1" applyProtection="1"/>
    <xf numFmtId="0" fontId="11" fillId="0" borderId="15" xfId="2" applyFont="1" applyFill="1" applyBorder="1" applyProtection="1"/>
    <xf numFmtId="164" fontId="1" fillId="42" borderId="5" xfId="2" applyNumberFormat="1" applyFill="1" applyBorder="1" applyAlignment="1" applyProtection="1">
      <alignment horizontal="center"/>
    </xf>
    <xf numFmtId="0" fontId="1" fillId="42" borderId="5" xfId="2" applyFill="1" applyBorder="1" applyAlignment="1" applyProtection="1">
      <alignment horizontal="center"/>
    </xf>
    <xf numFmtId="0" fontId="43" fillId="0" borderId="0" xfId="0" applyFont="1" applyBorder="1" applyAlignment="1" applyProtection="1">
      <alignment horizontal="center" vertical="center"/>
    </xf>
    <xf numFmtId="0" fontId="10" fillId="0" borderId="29" xfId="0" applyFont="1" applyFill="1" applyBorder="1" applyAlignment="1" applyProtection="1">
      <alignment horizontal="left"/>
    </xf>
    <xf numFmtId="0" fontId="10" fillId="0" borderId="30" xfId="0" applyFont="1" applyFill="1" applyBorder="1" applyAlignment="1" applyProtection="1">
      <alignment horizontal="left"/>
    </xf>
    <xf numFmtId="0" fontId="10" fillId="0" borderId="31" xfId="0" applyFont="1" applyFill="1" applyBorder="1" applyAlignment="1" applyProtection="1">
      <alignment horizontal="left"/>
    </xf>
    <xf numFmtId="0" fontId="17" fillId="0" borderId="17" xfId="0" applyFont="1" applyFill="1" applyBorder="1" applyProtection="1"/>
    <xf numFmtId="0" fontId="17" fillId="0" borderId="18" xfId="0" applyFont="1" applyFill="1" applyBorder="1" applyProtection="1"/>
    <xf numFmtId="172" fontId="5" fillId="5" borderId="19" xfId="0" applyNumberFormat="1" applyFont="1" applyFill="1" applyBorder="1" applyAlignment="1" applyProtection="1">
      <alignment horizontal="center"/>
    </xf>
    <xf numFmtId="172" fontId="5" fillId="5" borderId="40" xfId="0" applyNumberFormat="1" applyFont="1" applyFill="1" applyBorder="1" applyAlignment="1" applyProtection="1">
      <alignment horizontal="center"/>
    </xf>
    <xf numFmtId="0" fontId="0" fillId="0" borderId="0" xfId="0" applyFont="1" applyProtection="1"/>
    <xf numFmtId="6" fontId="2" fillId="6" borderId="38" xfId="0" applyNumberFormat="1" applyFont="1" applyFill="1" applyBorder="1" applyAlignment="1" applyProtection="1">
      <alignment horizontal="center"/>
    </xf>
    <xf numFmtId="6" fontId="2" fillId="6" borderId="39" xfId="0" applyNumberFormat="1" applyFont="1" applyFill="1" applyBorder="1" applyAlignment="1" applyProtection="1">
      <alignment horizontal="center"/>
    </xf>
    <xf numFmtId="6" fontId="5" fillId="7" borderId="16" xfId="0" applyNumberFormat="1" applyFont="1" applyFill="1" applyBorder="1" applyAlignment="1" applyProtection="1">
      <alignment horizontal="center"/>
    </xf>
    <xf numFmtId="6" fontId="5" fillId="7" borderId="15" xfId="0" applyNumberFormat="1" applyFont="1" applyFill="1" applyBorder="1" applyAlignment="1" applyProtection="1">
      <alignment horizontal="center"/>
    </xf>
    <xf numFmtId="0" fontId="17" fillId="0" borderId="10" xfId="0" applyFont="1" applyFill="1" applyBorder="1" applyProtection="1"/>
    <xf numFmtId="0" fontId="17" fillId="0" borderId="5" xfId="0" applyFont="1" applyFill="1" applyBorder="1" applyProtection="1"/>
    <xf numFmtId="0" fontId="16" fillId="0" borderId="34" xfId="0" applyFont="1" applyFill="1" applyBorder="1" applyAlignment="1" applyProtection="1">
      <alignment horizontal="center"/>
    </xf>
    <xf numFmtId="0" fontId="16" fillId="0" borderId="35" xfId="0" applyFont="1" applyFill="1" applyBorder="1" applyAlignment="1" applyProtection="1">
      <alignment horizontal="center"/>
    </xf>
    <xf numFmtId="0" fontId="17" fillId="0" borderId="26" xfId="0" applyFont="1" applyFill="1" applyBorder="1" applyAlignment="1" applyProtection="1">
      <alignment horizontal="left"/>
    </xf>
    <xf numFmtId="0" fontId="17" fillId="0" borderId="28" xfId="0" applyFont="1" applyFill="1" applyBorder="1" applyAlignment="1" applyProtection="1">
      <alignment horizontal="left"/>
    </xf>
    <xf numFmtId="0" fontId="17" fillId="0" borderId="27" xfId="0" applyFont="1" applyFill="1" applyBorder="1" applyAlignment="1" applyProtection="1">
      <alignment horizontal="left"/>
    </xf>
    <xf numFmtId="0" fontId="46" fillId="44" borderId="10" xfId="3" applyFont="1" applyFill="1" applyBorder="1" applyAlignment="1" applyProtection="1">
      <alignment horizontal="left"/>
    </xf>
    <xf numFmtId="0" fontId="46" fillId="44" borderId="5" xfId="3" applyFont="1" applyFill="1" applyBorder="1" applyAlignment="1" applyProtection="1">
      <alignment horizontal="left"/>
    </xf>
    <xf numFmtId="0" fontId="46" fillId="44" borderId="6" xfId="3" applyFont="1" applyFill="1" applyBorder="1" applyAlignment="1" applyProtection="1">
      <alignment horizontal="left"/>
    </xf>
    <xf numFmtId="0" fontId="5" fillId="0" borderId="12" xfId="2" applyFont="1" applyFill="1" applyBorder="1" applyProtection="1"/>
    <xf numFmtId="0" fontId="5" fillId="0" borderId="13" xfId="2" applyFont="1" applyFill="1" applyBorder="1" applyProtection="1"/>
    <xf numFmtId="0" fontId="5" fillId="0" borderId="14" xfId="2" applyFont="1" applyFill="1" applyBorder="1" applyProtection="1"/>
    <xf numFmtId="0" fontId="17" fillId="0" borderId="12" xfId="0" applyFont="1" applyFill="1" applyBorder="1" applyAlignment="1" applyProtection="1">
      <alignment horizontal="center"/>
    </xf>
    <xf numFmtId="0" fontId="17" fillId="0" borderId="13" xfId="0" applyFont="1" applyFill="1" applyBorder="1" applyAlignment="1" applyProtection="1">
      <alignment horizontal="center"/>
    </xf>
    <xf numFmtId="0" fontId="17" fillId="0" borderId="37" xfId="0" applyFont="1" applyFill="1" applyBorder="1" applyProtection="1"/>
    <xf numFmtId="0" fontId="17" fillId="0" borderId="38" xfId="0" applyFont="1" applyFill="1" applyBorder="1" applyProtection="1"/>
    <xf numFmtId="0" fontId="17" fillId="0" borderId="12" xfId="0" applyFont="1" applyFill="1" applyBorder="1" applyAlignment="1" applyProtection="1">
      <alignment horizontal="left"/>
    </xf>
    <xf numFmtId="0" fontId="17" fillId="0" borderId="13" xfId="0" applyFont="1" applyFill="1" applyBorder="1" applyAlignment="1" applyProtection="1">
      <alignment horizontal="left"/>
    </xf>
    <xf numFmtId="0" fontId="17" fillId="0" borderId="14" xfId="0" applyFont="1" applyFill="1" applyBorder="1" applyAlignment="1" applyProtection="1">
      <alignment horizontal="left"/>
    </xf>
    <xf numFmtId="0" fontId="0" fillId="45" borderId="29" xfId="0" applyFont="1" applyFill="1" applyBorder="1" applyAlignment="1" applyProtection="1">
      <alignment horizontal="center"/>
    </xf>
    <xf numFmtId="0" fontId="0" fillId="45" borderId="30" xfId="0" applyFont="1" applyFill="1" applyBorder="1" applyAlignment="1" applyProtection="1">
      <alignment horizontal="center"/>
    </xf>
    <xf numFmtId="0" fontId="0" fillId="45" borderId="31" xfId="0" applyFont="1" applyFill="1" applyBorder="1" applyAlignment="1" applyProtection="1">
      <alignment horizontal="center"/>
    </xf>
  </cellXfs>
  <cellStyles count="96">
    <cellStyle name="20% - Accent1 2" xfId="7" xr:uid="{00000000-0005-0000-0000-000000000000}"/>
    <cellStyle name="20% - Accent2 2" xfId="8" xr:uid="{00000000-0005-0000-0000-000001000000}"/>
    <cellStyle name="20% - Accent3 2" xfId="9" xr:uid="{00000000-0005-0000-0000-000002000000}"/>
    <cellStyle name="20% - Accent3 3" xfId="10" xr:uid="{00000000-0005-0000-0000-000003000000}"/>
    <cellStyle name="20% - Accent4 2" xfId="11" xr:uid="{00000000-0005-0000-0000-000004000000}"/>
    <cellStyle name="20% - Accent5 2" xfId="12" xr:uid="{00000000-0005-0000-0000-000005000000}"/>
    <cellStyle name="20% - Accent6 2" xfId="13" xr:uid="{00000000-0005-0000-0000-000006000000}"/>
    <cellStyle name="40% - Accent1 2" xfId="14" xr:uid="{00000000-0005-0000-0000-000007000000}"/>
    <cellStyle name="40% - Accent2 2" xfId="15" xr:uid="{00000000-0005-0000-0000-000008000000}"/>
    <cellStyle name="40% - Accent3 2" xfId="16" xr:uid="{00000000-0005-0000-0000-000009000000}"/>
    <cellStyle name="40% - Accent4 2" xfId="17" xr:uid="{00000000-0005-0000-0000-00000A000000}"/>
    <cellStyle name="40% - Accent5 2" xfId="18" xr:uid="{00000000-0005-0000-0000-00000B000000}"/>
    <cellStyle name="40% - Accent6 2" xfId="19" xr:uid="{00000000-0005-0000-0000-00000C000000}"/>
    <cellStyle name="60% - Accent1 2" xfId="20" xr:uid="{00000000-0005-0000-0000-00000D000000}"/>
    <cellStyle name="60% - Accent2 2" xfId="21" xr:uid="{00000000-0005-0000-0000-00000E000000}"/>
    <cellStyle name="60% - Accent3 2" xfId="22" xr:uid="{00000000-0005-0000-0000-00000F000000}"/>
    <cellStyle name="60% - Accent4 2" xfId="23" xr:uid="{00000000-0005-0000-0000-000010000000}"/>
    <cellStyle name="60% - Accent5 2" xfId="24" xr:uid="{00000000-0005-0000-0000-000011000000}"/>
    <cellStyle name="60% - Accent6 2" xfId="25" xr:uid="{00000000-0005-0000-0000-000012000000}"/>
    <cellStyle name="Accent1 2" xfId="26" xr:uid="{00000000-0005-0000-0000-000013000000}"/>
    <cellStyle name="Accent2 2" xfId="27" xr:uid="{00000000-0005-0000-0000-000014000000}"/>
    <cellStyle name="Accent3 2" xfId="28" xr:uid="{00000000-0005-0000-0000-000015000000}"/>
    <cellStyle name="Accent4 2" xfId="29" xr:uid="{00000000-0005-0000-0000-000016000000}"/>
    <cellStyle name="Accent5 2" xfId="30" xr:uid="{00000000-0005-0000-0000-000017000000}"/>
    <cellStyle name="Accent6 2" xfId="31" xr:uid="{00000000-0005-0000-0000-000018000000}"/>
    <cellStyle name="Bad 2" xfId="32" xr:uid="{00000000-0005-0000-0000-00001A000000}"/>
    <cellStyle name="Calculation" xfId="4" builtinId="22"/>
    <cellStyle name="Calculation 2" xfId="33" xr:uid="{00000000-0005-0000-0000-00001C000000}"/>
    <cellStyle name="Calculation 3" xfId="34" xr:uid="{00000000-0005-0000-0000-00001D000000}"/>
    <cellStyle name="Check Cell" xfId="5" builtinId="23"/>
    <cellStyle name="Check Cell 2" xfId="35" xr:uid="{00000000-0005-0000-0000-00001F000000}"/>
    <cellStyle name="Comma [0] 2" xfId="36" xr:uid="{00000000-0005-0000-0000-000020000000}"/>
    <cellStyle name="Comma 2" xfId="37" xr:uid="{00000000-0005-0000-0000-000021000000}"/>
    <cellStyle name="Comma 2 2" xfId="38" xr:uid="{00000000-0005-0000-0000-000022000000}"/>
    <cellStyle name="Comma 2 3" xfId="39" xr:uid="{00000000-0005-0000-0000-000023000000}"/>
    <cellStyle name="Comma 2 4" xfId="40" xr:uid="{00000000-0005-0000-0000-000024000000}"/>
    <cellStyle name="Comma 3" xfId="41" xr:uid="{00000000-0005-0000-0000-000025000000}"/>
    <cellStyle name="Currency" xfId="1" builtinId="4"/>
    <cellStyle name="Currency [0] 2" xfId="42" xr:uid="{00000000-0005-0000-0000-000027000000}"/>
    <cellStyle name="Currency 2" xfId="43" xr:uid="{00000000-0005-0000-0000-000028000000}"/>
    <cellStyle name="Currency 2 2" xfId="44" xr:uid="{00000000-0005-0000-0000-000029000000}"/>
    <cellStyle name="Currency 2 3" xfId="45" xr:uid="{00000000-0005-0000-0000-00002A000000}"/>
    <cellStyle name="Currency 2 4" xfId="46" xr:uid="{00000000-0005-0000-0000-00002B000000}"/>
    <cellStyle name="Currency 2 5" xfId="47" xr:uid="{00000000-0005-0000-0000-00002C000000}"/>
    <cellStyle name="Currency 3" xfId="48" xr:uid="{00000000-0005-0000-0000-00002D000000}"/>
    <cellStyle name="Currency 3 2" xfId="49" xr:uid="{00000000-0005-0000-0000-00002E000000}"/>
    <cellStyle name="Currency 3 3" xfId="50" xr:uid="{00000000-0005-0000-0000-00002F000000}"/>
    <cellStyle name="Currency 3 4" xfId="51" xr:uid="{00000000-0005-0000-0000-000030000000}"/>
    <cellStyle name="Currency 4" xfId="52" xr:uid="{00000000-0005-0000-0000-000031000000}"/>
    <cellStyle name="Explanatory Text 2" xfId="6" xr:uid="{00000000-0005-0000-0000-000032000000}"/>
    <cellStyle name="Good 2" xfId="53" xr:uid="{00000000-0005-0000-0000-000033000000}"/>
    <cellStyle name="Heading 1 2" xfId="54" xr:uid="{00000000-0005-0000-0000-000034000000}"/>
    <cellStyle name="Heading 2" xfId="2" builtinId="17"/>
    <cellStyle name="Heading 2 2" xfId="55" xr:uid="{00000000-0005-0000-0000-000036000000}"/>
    <cellStyle name="Heading 3 2" xfId="56" xr:uid="{00000000-0005-0000-0000-000037000000}"/>
    <cellStyle name="Heading 4 2" xfId="57" xr:uid="{00000000-0005-0000-0000-000038000000}"/>
    <cellStyle name="Input 2" xfId="58" xr:uid="{00000000-0005-0000-0000-000039000000}"/>
    <cellStyle name="Input 3" xfId="59" xr:uid="{00000000-0005-0000-0000-00003A000000}"/>
    <cellStyle name="Linked Cell 2" xfId="60" xr:uid="{00000000-0005-0000-0000-00003B000000}"/>
    <cellStyle name="Neutral 2" xfId="61" xr:uid="{00000000-0005-0000-0000-00003C000000}"/>
    <cellStyle name="Normal" xfId="0" builtinId="0"/>
    <cellStyle name="Normal 16" xfId="62" xr:uid="{00000000-0005-0000-0000-00003E000000}"/>
    <cellStyle name="Normal 2" xfId="63" xr:uid="{00000000-0005-0000-0000-00003F000000}"/>
    <cellStyle name="Normal 2 2" xfId="64" xr:uid="{00000000-0005-0000-0000-000040000000}"/>
    <cellStyle name="Normal 2 2 2" xfId="65" xr:uid="{00000000-0005-0000-0000-000041000000}"/>
    <cellStyle name="Normal 2 2 3" xfId="66" xr:uid="{00000000-0005-0000-0000-000042000000}"/>
    <cellStyle name="Normal 2 2 4"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3 2" xfId="72" xr:uid="{00000000-0005-0000-0000-000048000000}"/>
    <cellStyle name="Normal 3 3" xfId="73" xr:uid="{00000000-0005-0000-0000-000049000000}"/>
    <cellStyle name="Normal 3 4" xfId="74" xr:uid="{00000000-0005-0000-0000-00004A000000}"/>
    <cellStyle name="Normal 4" xfId="75" xr:uid="{00000000-0005-0000-0000-00004B000000}"/>
    <cellStyle name="Normal 4 2" xfId="76" xr:uid="{00000000-0005-0000-0000-00004C000000}"/>
    <cellStyle name="Normal 4 3" xfId="77" xr:uid="{00000000-0005-0000-0000-00004D000000}"/>
    <cellStyle name="Normal 4 4" xfId="78" xr:uid="{00000000-0005-0000-0000-00004E000000}"/>
    <cellStyle name="Normal 5" xfId="79" xr:uid="{00000000-0005-0000-0000-00004F000000}"/>
    <cellStyle name="Normal 6" xfId="80" xr:uid="{00000000-0005-0000-0000-000050000000}"/>
    <cellStyle name="Normal 7" xfId="81" xr:uid="{00000000-0005-0000-0000-000051000000}"/>
    <cellStyle name="Note 2" xfId="82" xr:uid="{00000000-0005-0000-0000-000052000000}"/>
    <cellStyle name="Output" xfId="3" builtinId="21"/>
    <cellStyle name="Output 2" xfId="83" xr:uid="{00000000-0005-0000-0000-000054000000}"/>
    <cellStyle name="Percent 12 2" xfId="84" xr:uid="{00000000-0005-0000-0000-000055000000}"/>
    <cellStyle name="Percent 2" xfId="85" xr:uid="{00000000-0005-0000-0000-000056000000}"/>
    <cellStyle name="Percent 2 2" xfId="86" xr:uid="{00000000-0005-0000-0000-000057000000}"/>
    <cellStyle name="Percent 2 3" xfId="87" xr:uid="{00000000-0005-0000-0000-000058000000}"/>
    <cellStyle name="Percent 2 4" xfId="88" xr:uid="{00000000-0005-0000-0000-000059000000}"/>
    <cellStyle name="Percent 3" xfId="89" xr:uid="{00000000-0005-0000-0000-00005A000000}"/>
    <cellStyle name="Percent 3 2" xfId="90" xr:uid="{00000000-0005-0000-0000-00005B000000}"/>
    <cellStyle name="Percent 3 3" xfId="91" xr:uid="{00000000-0005-0000-0000-00005C000000}"/>
    <cellStyle name="Percent 4" xfId="92" xr:uid="{00000000-0005-0000-0000-00005D000000}"/>
    <cellStyle name="Title 2" xfId="93" xr:uid="{00000000-0005-0000-0000-00005E000000}"/>
    <cellStyle name="Total 2" xfId="94" xr:uid="{00000000-0005-0000-0000-00005F000000}"/>
    <cellStyle name="Warning Text 2" xfId="95" xr:uid="{00000000-0005-0000-0000-000060000000}"/>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5"/>
  <sheetViews>
    <sheetView workbookViewId="0">
      <selection activeCell="J19" sqref="J19"/>
    </sheetView>
  </sheetViews>
  <sheetFormatPr defaultRowHeight="14.4" x14ac:dyDescent="0.3"/>
  <sheetData>
    <row r="2" spans="1:18" ht="15" thickBot="1" x14ac:dyDescent="0.35"/>
    <row r="3" spans="1:18" x14ac:dyDescent="0.3">
      <c r="B3" s="93" t="s">
        <v>27</v>
      </c>
      <c r="C3" s="94"/>
      <c r="D3" s="94"/>
      <c r="E3" s="94"/>
      <c r="F3" s="94"/>
      <c r="G3" s="94"/>
      <c r="H3" s="94"/>
      <c r="I3" s="94"/>
      <c r="J3" s="94"/>
      <c r="K3" s="94"/>
      <c r="L3" s="94"/>
      <c r="M3" s="94"/>
      <c r="N3" s="94"/>
      <c r="O3" s="94"/>
      <c r="P3" s="94"/>
      <c r="Q3" s="95"/>
    </row>
    <row r="4" spans="1:18" x14ac:dyDescent="0.3">
      <c r="B4" s="96"/>
      <c r="C4" s="97"/>
      <c r="D4" s="97"/>
      <c r="E4" s="97"/>
      <c r="F4" s="97"/>
      <c r="G4" s="97"/>
      <c r="H4" s="97"/>
      <c r="I4" s="97"/>
      <c r="J4" s="97"/>
      <c r="K4" s="97"/>
      <c r="L4" s="97"/>
      <c r="M4" s="97"/>
      <c r="N4" s="97"/>
      <c r="O4" s="97"/>
      <c r="P4" s="97"/>
      <c r="Q4" s="98"/>
    </row>
    <row r="5" spans="1:18" x14ac:dyDescent="0.3">
      <c r="B5" s="96"/>
      <c r="C5" s="97"/>
      <c r="D5" s="97"/>
      <c r="E5" s="97"/>
      <c r="F5" s="97"/>
      <c r="G5" s="97"/>
      <c r="H5" s="97"/>
      <c r="I5" s="97"/>
      <c r="J5" s="97"/>
      <c r="K5" s="97"/>
      <c r="L5" s="97"/>
      <c r="M5" s="97"/>
      <c r="N5" s="97"/>
      <c r="O5" s="97"/>
      <c r="P5" s="97"/>
      <c r="Q5" s="98"/>
    </row>
    <row r="6" spans="1:18" x14ac:dyDescent="0.3">
      <c r="B6" s="96"/>
      <c r="C6" s="97"/>
      <c r="D6" s="97"/>
      <c r="E6" s="97"/>
      <c r="F6" s="97"/>
      <c r="G6" s="97"/>
      <c r="H6" s="97"/>
      <c r="I6" s="97"/>
      <c r="J6" s="97"/>
      <c r="K6" s="97"/>
      <c r="L6" s="97"/>
      <c r="M6" s="97"/>
      <c r="N6" s="97"/>
      <c r="O6" s="97"/>
      <c r="P6" s="97"/>
      <c r="Q6" s="98"/>
    </row>
    <row r="7" spans="1:18" x14ac:dyDescent="0.3">
      <c r="B7" s="96"/>
      <c r="C7" s="97"/>
      <c r="D7" s="97"/>
      <c r="E7" s="97"/>
      <c r="F7" s="97"/>
      <c r="G7" s="97"/>
      <c r="H7" s="97"/>
      <c r="I7" s="97"/>
      <c r="J7" s="97"/>
      <c r="K7" s="97"/>
      <c r="L7" s="97"/>
      <c r="M7" s="97"/>
      <c r="N7" s="97"/>
      <c r="O7" s="97"/>
      <c r="P7" s="97"/>
      <c r="Q7" s="98"/>
    </row>
    <row r="8" spans="1:18" x14ac:dyDescent="0.3">
      <c r="B8" s="96"/>
      <c r="C8" s="97"/>
      <c r="D8" s="97"/>
      <c r="E8" s="97"/>
      <c r="F8" s="97"/>
      <c r="G8" s="97"/>
      <c r="H8" s="97"/>
      <c r="I8" s="97"/>
      <c r="J8" s="97"/>
      <c r="K8" s="97"/>
      <c r="L8" s="97"/>
      <c r="M8" s="97"/>
      <c r="N8" s="97"/>
      <c r="O8" s="97"/>
      <c r="P8" s="97"/>
      <c r="Q8" s="98"/>
    </row>
    <row r="9" spans="1:18" ht="15" thickBot="1" x14ac:dyDescent="0.35">
      <c r="B9" s="99"/>
      <c r="C9" s="100"/>
      <c r="D9" s="100"/>
      <c r="E9" s="100"/>
      <c r="F9" s="100"/>
      <c r="G9" s="100"/>
      <c r="H9" s="100"/>
      <c r="I9" s="100"/>
      <c r="J9" s="100"/>
      <c r="K9" s="100"/>
      <c r="L9" s="100"/>
      <c r="M9" s="100"/>
      <c r="N9" s="100"/>
      <c r="O9" s="100"/>
      <c r="P9" s="100"/>
      <c r="Q9" s="101"/>
    </row>
    <row r="10" spans="1:18" ht="21" x14ac:dyDescent="0.3">
      <c r="B10" s="31"/>
      <c r="C10" s="31"/>
      <c r="D10" s="31"/>
      <c r="E10" s="31"/>
      <c r="F10" s="31"/>
      <c r="G10" s="31"/>
      <c r="H10" s="31"/>
      <c r="I10" s="31"/>
      <c r="J10" s="31"/>
      <c r="K10" s="31"/>
      <c r="L10" s="31"/>
      <c r="M10" s="31"/>
      <c r="N10" s="31"/>
      <c r="O10" s="31"/>
      <c r="P10" s="31"/>
    </row>
    <row r="11" spans="1:18" ht="15" thickBot="1" x14ac:dyDescent="0.35"/>
    <row r="12" spans="1:18" x14ac:dyDescent="0.3">
      <c r="B12" s="93" t="s">
        <v>55</v>
      </c>
      <c r="C12" s="102"/>
      <c r="D12" s="102"/>
      <c r="E12" s="102"/>
      <c r="F12" s="102"/>
      <c r="G12" s="102"/>
      <c r="H12" s="102"/>
      <c r="I12" s="102"/>
      <c r="J12" s="102"/>
      <c r="K12" s="102"/>
      <c r="L12" s="102"/>
      <c r="M12" s="102"/>
      <c r="N12" s="102"/>
      <c r="O12" s="102"/>
      <c r="P12" s="102"/>
      <c r="Q12" s="103"/>
    </row>
    <row r="13" spans="1:18" x14ac:dyDescent="0.3">
      <c r="B13" s="104"/>
      <c r="C13" s="105"/>
      <c r="D13" s="105"/>
      <c r="E13" s="105"/>
      <c r="F13" s="105"/>
      <c r="G13" s="105"/>
      <c r="H13" s="105"/>
      <c r="I13" s="105"/>
      <c r="J13" s="105"/>
      <c r="K13" s="105"/>
      <c r="L13" s="105"/>
      <c r="M13" s="105"/>
      <c r="N13" s="105"/>
      <c r="O13" s="105"/>
      <c r="P13" s="105"/>
      <c r="Q13" s="106"/>
    </row>
    <row r="14" spans="1:18" ht="7.5" customHeight="1" thickBot="1" x14ac:dyDescent="0.35">
      <c r="B14" s="107"/>
      <c r="C14" s="108"/>
      <c r="D14" s="108"/>
      <c r="E14" s="108"/>
      <c r="F14" s="108"/>
      <c r="G14" s="108"/>
      <c r="H14" s="108"/>
      <c r="I14" s="108"/>
      <c r="J14" s="108"/>
      <c r="K14" s="108"/>
      <c r="L14" s="108"/>
      <c r="M14" s="108"/>
      <c r="N14" s="108"/>
      <c r="O14" s="108"/>
      <c r="P14" s="108"/>
      <c r="Q14" s="109"/>
    </row>
    <row r="15" spans="1:18" ht="21" x14ac:dyDescent="0.3">
      <c r="A15" s="32"/>
      <c r="B15" s="33"/>
      <c r="C15" s="33"/>
      <c r="D15" s="33"/>
      <c r="E15" s="33"/>
      <c r="F15" s="33"/>
      <c r="G15" s="33"/>
      <c r="H15" s="33"/>
      <c r="I15" s="33"/>
      <c r="J15" s="33"/>
      <c r="K15" s="33"/>
      <c r="L15" s="33"/>
      <c r="M15" s="33"/>
      <c r="N15" s="33"/>
      <c r="O15" s="33"/>
      <c r="P15" s="33"/>
      <c r="Q15" s="32"/>
      <c r="R15" s="32"/>
    </row>
  </sheetData>
  <mergeCells count="2">
    <mergeCell ref="B3:Q9"/>
    <mergeCell ref="B12:Q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9"/>
  <sheetViews>
    <sheetView tabSelected="1" showWhiteSpace="0" zoomScale="80" zoomScaleNormal="80" zoomScalePageLayoutView="115" workbookViewId="0">
      <selection activeCell="E10" sqref="E10"/>
    </sheetView>
  </sheetViews>
  <sheetFormatPr defaultColWidth="8.88671875" defaultRowHeight="14.4" x14ac:dyDescent="0.3"/>
  <cols>
    <col min="1" max="1" width="24.44140625" style="2" customWidth="1"/>
    <col min="2" max="2" width="42.109375" style="2" customWidth="1"/>
    <col min="3" max="3" width="12.109375" style="2" customWidth="1"/>
    <col min="4" max="4" width="10.88671875" style="2" customWidth="1"/>
    <col min="5" max="5" width="12.44140625" style="2" customWidth="1"/>
    <col min="6" max="6" width="11.109375" style="2" customWidth="1"/>
    <col min="7" max="7" width="11.44140625" style="2" customWidth="1"/>
    <col min="8" max="8" width="10.6640625" style="2" customWidth="1"/>
    <col min="9" max="9" width="8.88671875" style="2" customWidth="1"/>
    <col min="10" max="25" width="8.88671875" style="2"/>
    <col min="26" max="26" width="8.88671875" style="9"/>
    <col min="27" max="16384" width="8.88671875" style="2"/>
  </cols>
  <sheetData>
    <row r="1" spans="1:26" ht="24" customHeight="1" x14ac:dyDescent="0.3">
      <c r="A1" s="115" t="s">
        <v>0</v>
      </c>
      <c r="B1" s="115"/>
      <c r="C1" s="1"/>
      <c r="D1" s="1"/>
      <c r="E1" s="1"/>
    </row>
    <row r="2" spans="1:26" ht="17.25" customHeight="1" x14ac:dyDescent="0.3">
      <c r="B2" s="3"/>
      <c r="C2" s="3"/>
      <c r="D2" s="3"/>
      <c r="E2" s="3"/>
    </row>
    <row r="3" spans="1:26" ht="17.399999999999999" x14ac:dyDescent="0.35">
      <c r="A3" s="4" t="s">
        <v>1</v>
      </c>
      <c r="B3" s="113">
        <v>44635</v>
      </c>
      <c r="C3" s="113"/>
      <c r="D3" s="113"/>
      <c r="Y3" s="9"/>
      <c r="Z3" s="2"/>
    </row>
    <row r="4" spans="1:26" ht="17.399999999999999" x14ac:dyDescent="0.35">
      <c r="A4" s="4" t="s">
        <v>2</v>
      </c>
      <c r="B4" s="114" t="s">
        <v>3</v>
      </c>
      <c r="C4" s="114"/>
      <c r="D4" s="114"/>
      <c r="E4" s="3"/>
      <c r="Y4" s="9"/>
      <c r="Z4" s="2"/>
    </row>
    <row r="5" spans="1:26" ht="17.399999999999999" x14ac:dyDescent="0.35">
      <c r="A5" s="4" t="s">
        <v>4</v>
      </c>
      <c r="B5" s="114" t="s">
        <v>25</v>
      </c>
      <c r="C5" s="114"/>
      <c r="D5" s="114"/>
      <c r="E5" s="3"/>
      <c r="Y5" s="9"/>
      <c r="Z5" s="2"/>
    </row>
    <row r="6" spans="1:26" ht="17.399999999999999" x14ac:dyDescent="0.35">
      <c r="B6" s="4"/>
      <c r="C6" s="36"/>
      <c r="D6" s="36"/>
      <c r="E6" s="36"/>
      <c r="F6" s="3"/>
    </row>
    <row r="7" spans="1:26" ht="18.600000000000001" thickBot="1" x14ac:dyDescent="0.4">
      <c r="B7" s="38" t="s">
        <v>30</v>
      </c>
      <c r="C7" s="5"/>
      <c r="D7" s="5"/>
      <c r="E7" s="6"/>
    </row>
    <row r="8" spans="1:26" ht="17.399999999999999" x14ac:dyDescent="0.35">
      <c r="B8" s="50" t="s">
        <v>49</v>
      </c>
      <c r="C8" s="89">
        <v>90</v>
      </c>
      <c r="D8" s="5"/>
      <c r="E8" s="6"/>
    </row>
    <row r="9" spans="1:26" ht="17.399999999999999" x14ac:dyDescent="0.35">
      <c r="B9" s="87" t="s">
        <v>51</v>
      </c>
      <c r="C9" s="91">
        <v>0.13</v>
      </c>
      <c r="D9" s="5"/>
      <c r="E9" s="6"/>
    </row>
    <row r="10" spans="1:26" ht="17.399999999999999" x14ac:dyDescent="0.35">
      <c r="A10" s="2" t="s">
        <v>50</v>
      </c>
      <c r="B10" s="51" t="s">
        <v>5</v>
      </c>
      <c r="C10" s="86">
        <f>C8*8760*C9</f>
        <v>102492</v>
      </c>
      <c r="D10" s="5"/>
    </row>
    <row r="11" spans="1:26" ht="17.399999999999999" x14ac:dyDescent="0.35">
      <c r="B11" s="51" t="s">
        <v>6</v>
      </c>
      <c r="C11" s="72">
        <v>5.0000000000000001E-3</v>
      </c>
      <c r="D11" s="5"/>
    </row>
    <row r="12" spans="1:26" ht="17.25" customHeight="1" x14ac:dyDescent="0.35">
      <c r="B12" s="51" t="s">
        <v>7</v>
      </c>
      <c r="C12" s="90">
        <v>0.13</v>
      </c>
      <c r="D12" s="5"/>
    </row>
    <row r="13" spans="1:26" ht="17.399999999999999" x14ac:dyDescent="0.35">
      <c r="B13" s="51" t="s">
        <v>8</v>
      </c>
      <c r="C13" s="73">
        <v>0.02</v>
      </c>
      <c r="D13" s="5"/>
    </row>
    <row r="14" spans="1:26" ht="17.399999999999999" x14ac:dyDescent="0.35">
      <c r="B14" s="51" t="s">
        <v>9</v>
      </c>
      <c r="C14" s="88">
        <v>300000</v>
      </c>
      <c r="D14" s="5"/>
    </row>
    <row r="15" spans="1:26" ht="17.399999999999999" x14ac:dyDescent="0.35">
      <c r="B15" s="51" t="s">
        <v>10</v>
      </c>
      <c r="C15" s="88">
        <v>0</v>
      </c>
      <c r="D15" s="5"/>
    </row>
    <row r="16" spans="1:26" ht="17.399999999999999" x14ac:dyDescent="0.35">
      <c r="B16" s="51" t="s">
        <v>11</v>
      </c>
      <c r="C16" s="75">
        <f>+C15+C14</f>
        <v>300000</v>
      </c>
      <c r="D16" s="5"/>
    </row>
    <row r="17" spans="1:22" ht="17.399999999999999" x14ac:dyDescent="0.35">
      <c r="B17" s="51" t="s">
        <v>12</v>
      </c>
      <c r="C17" s="88">
        <v>0</v>
      </c>
      <c r="D17" s="5"/>
    </row>
    <row r="18" spans="1:22" ht="17.399999999999999" x14ac:dyDescent="0.35">
      <c r="B18" s="51" t="s">
        <v>35</v>
      </c>
      <c r="C18" s="75">
        <f>+C16-C17</f>
        <v>300000</v>
      </c>
      <c r="D18" s="5"/>
    </row>
    <row r="19" spans="1:22" ht="17.25" customHeight="1" x14ac:dyDescent="0.3">
      <c r="B19" s="52" t="s">
        <v>20</v>
      </c>
      <c r="C19" s="88">
        <v>10000</v>
      </c>
    </row>
    <row r="20" spans="1:22" ht="17.25" customHeight="1" x14ac:dyDescent="0.3">
      <c r="B20" s="52" t="s">
        <v>21</v>
      </c>
      <c r="C20" s="74">
        <v>0</v>
      </c>
    </row>
    <row r="21" spans="1:22" ht="17.25" customHeight="1" x14ac:dyDescent="0.3">
      <c r="B21" s="52" t="s">
        <v>14</v>
      </c>
      <c r="C21" s="88">
        <v>500</v>
      </c>
    </row>
    <row r="22" spans="1:22" ht="15.6" x14ac:dyDescent="0.3">
      <c r="B22" s="29" t="s">
        <v>13</v>
      </c>
      <c r="C22" s="76">
        <v>2018</v>
      </c>
    </row>
    <row r="23" spans="1:22" ht="15.6" x14ac:dyDescent="0.3">
      <c r="B23" s="29" t="s">
        <v>41</v>
      </c>
      <c r="C23" s="92">
        <v>0.26</v>
      </c>
    </row>
    <row r="24" spans="1:22" ht="15.6" x14ac:dyDescent="0.3">
      <c r="B24" s="29" t="s">
        <v>42</v>
      </c>
      <c r="C24" s="83">
        <f>C14-C37*50%</f>
        <v>255000</v>
      </c>
    </row>
    <row r="25" spans="1:22" ht="15.6" x14ac:dyDescent="0.3">
      <c r="A25" s="2" t="s">
        <v>52</v>
      </c>
      <c r="B25" s="29" t="s">
        <v>43</v>
      </c>
      <c r="C25" s="92">
        <v>0.3</v>
      </c>
    </row>
    <row r="26" spans="1:22" ht="16.2" thickBot="1" x14ac:dyDescent="0.35">
      <c r="B26" s="53" t="s">
        <v>48</v>
      </c>
      <c r="C26" s="84"/>
    </row>
    <row r="27" spans="1:22" ht="15.6" x14ac:dyDescent="0.3">
      <c r="B27" s="30"/>
      <c r="C27" s="35"/>
    </row>
    <row r="28" spans="1:22" ht="18.600000000000001" thickBot="1" x14ac:dyDescent="0.4">
      <c r="B28" s="37" t="s">
        <v>31</v>
      </c>
      <c r="C28" s="35"/>
    </row>
    <row r="29" spans="1:22" x14ac:dyDescent="0.3">
      <c r="B29" s="54"/>
      <c r="C29" s="55">
        <v>2018</v>
      </c>
      <c r="D29" s="56">
        <v>2019</v>
      </c>
      <c r="E29" s="55">
        <v>2020</v>
      </c>
      <c r="F29" s="56">
        <v>2021</v>
      </c>
      <c r="G29" s="55">
        <v>2022</v>
      </c>
      <c r="H29" s="56">
        <v>2023</v>
      </c>
      <c r="I29" s="55">
        <v>2024</v>
      </c>
      <c r="J29" s="56">
        <v>2025</v>
      </c>
      <c r="K29" s="55">
        <v>2026</v>
      </c>
      <c r="L29" s="56">
        <v>2027</v>
      </c>
      <c r="M29" s="55">
        <v>2028</v>
      </c>
      <c r="N29" s="56">
        <v>2029</v>
      </c>
      <c r="O29" s="55">
        <v>2030</v>
      </c>
      <c r="P29" s="56">
        <v>2031</v>
      </c>
      <c r="Q29" s="55">
        <v>2032</v>
      </c>
      <c r="R29" s="56">
        <v>2033</v>
      </c>
      <c r="S29" s="55">
        <v>2034</v>
      </c>
      <c r="T29" s="56">
        <v>2035</v>
      </c>
      <c r="U29" s="55">
        <v>2036</v>
      </c>
      <c r="V29" s="56">
        <v>2037</v>
      </c>
    </row>
    <row r="30" spans="1:22" ht="30.75" customHeight="1" x14ac:dyDescent="0.3">
      <c r="B30" s="57" t="s">
        <v>14</v>
      </c>
      <c r="C30" s="68">
        <v>0</v>
      </c>
      <c r="D30" s="68">
        <v>0</v>
      </c>
      <c r="E30" s="68">
        <v>0</v>
      </c>
      <c r="F30" s="68">
        <v>0</v>
      </c>
      <c r="G30" s="68">
        <v>0</v>
      </c>
      <c r="H30" s="68">
        <v>0</v>
      </c>
      <c r="I30" s="68">
        <v>0</v>
      </c>
      <c r="J30" s="68">
        <v>0</v>
      </c>
      <c r="K30" s="68">
        <v>0</v>
      </c>
      <c r="L30" s="68">
        <v>0</v>
      </c>
      <c r="M30" s="68">
        <v>0</v>
      </c>
      <c r="N30" s="68">
        <v>0</v>
      </c>
      <c r="O30" s="68">
        <v>0</v>
      </c>
      <c r="P30" s="68">
        <v>0</v>
      </c>
      <c r="Q30" s="68">
        <v>0</v>
      </c>
      <c r="R30" s="68">
        <v>0</v>
      </c>
      <c r="S30" s="68">
        <v>0</v>
      </c>
      <c r="T30" s="68">
        <v>0</v>
      </c>
      <c r="U30" s="68">
        <v>0</v>
      </c>
      <c r="V30" s="68">
        <v>0</v>
      </c>
    </row>
    <row r="31" spans="1:22" ht="32.25" customHeight="1" x14ac:dyDescent="0.3">
      <c r="A31" s="39" t="s">
        <v>32</v>
      </c>
      <c r="B31" s="58" t="s">
        <v>28</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59"/>
    </row>
    <row r="32" spans="1:22" ht="30" customHeight="1" x14ac:dyDescent="0.3">
      <c r="A32" s="39" t="s">
        <v>33</v>
      </c>
      <c r="B32" s="57" t="s">
        <v>29</v>
      </c>
      <c r="C32" s="85">
        <f>C31*$C$26</f>
        <v>0</v>
      </c>
      <c r="D32" s="85">
        <f t="shared" ref="D32:Q32" si="0">D31*$C$26</f>
        <v>0</v>
      </c>
      <c r="E32" s="85">
        <f t="shared" si="0"/>
        <v>0</v>
      </c>
      <c r="F32" s="85">
        <f t="shared" si="0"/>
        <v>0</v>
      </c>
      <c r="G32" s="85">
        <f t="shared" si="0"/>
        <v>0</v>
      </c>
      <c r="H32" s="85">
        <f t="shared" si="0"/>
        <v>0</v>
      </c>
      <c r="I32" s="85">
        <f t="shared" si="0"/>
        <v>0</v>
      </c>
      <c r="J32" s="85">
        <f t="shared" si="0"/>
        <v>0</v>
      </c>
      <c r="K32" s="85">
        <f t="shared" si="0"/>
        <v>0</v>
      </c>
      <c r="L32" s="85">
        <f t="shared" si="0"/>
        <v>0</v>
      </c>
      <c r="M32" s="85">
        <f t="shared" si="0"/>
        <v>0</v>
      </c>
      <c r="N32" s="85">
        <f t="shared" si="0"/>
        <v>0</v>
      </c>
      <c r="O32" s="85">
        <f t="shared" si="0"/>
        <v>0</v>
      </c>
      <c r="P32" s="85">
        <f t="shared" si="0"/>
        <v>0</v>
      </c>
      <c r="Q32" s="85">
        <f t="shared" si="0"/>
        <v>0</v>
      </c>
      <c r="R32" s="68"/>
      <c r="S32" s="68"/>
      <c r="T32" s="68"/>
      <c r="U32" s="68"/>
      <c r="V32" s="69"/>
    </row>
    <row r="33" spans="2:22" ht="17.25" customHeight="1" x14ac:dyDescent="0.3">
      <c r="B33" s="110" t="s">
        <v>36</v>
      </c>
      <c r="C33" s="111"/>
      <c r="D33" s="111"/>
      <c r="E33" s="111"/>
      <c r="F33" s="111"/>
      <c r="G33" s="111"/>
      <c r="H33" s="111"/>
      <c r="I33" s="111"/>
      <c r="J33" s="111"/>
      <c r="K33" s="111"/>
      <c r="L33" s="111"/>
      <c r="M33" s="111"/>
      <c r="N33" s="111"/>
      <c r="O33" s="111"/>
      <c r="P33" s="111"/>
      <c r="Q33" s="111"/>
      <c r="R33" s="111"/>
      <c r="S33" s="111"/>
      <c r="T33" s="111"/>
      <c r="U33" s="111"/>
      <c r="V33" s="112"/>
    </row>
    <row r="34" spans="2:22" x14ac:dyDescent="0.3">
      <c r="B34" s="60" t="s">
        <v>37</v>
      </c>
      <c r="C34" s="70">
        <v>0.2</v>
      </c>
      <c r="D34" s="70">
        <v>0.32</v>
      </c>
      <c r="E34" s="70">
        <v>0.192</v>
      </c>
      <c r="F34" s="70">
        <v>0.1152</v>
      </c>
      <c r="G34" s="70">
        <v>0.1152</v>
      </c>
      <c r="H34" s="71">
        <v>5.7599999999999998E-2</v>
      </c>
      <c r="I34" s="61"/>
      <c r="J34" s="61"/>
      <c r="K34" s="61"/>
      <c r="L34" s="61"/>
      <c r="M34" s="61"/>
      <c r="N34" s="61"/>
      <c r="O34" s="61"/>
      <c r="P34" s="61"/>
      <c r="Q34" s="61"/>
      <c r="R34" s="61"/>
      <c r="S34" s="61"/>
      <c r="T34" s="61"/>
      <c r="U34" s="61"/>
      <c r="V34" s="62"/>
    </row>
    <row r="35" spans="2:22" ht="17.25" customHeight="1" x14ac:dyDescent="0.3">
      <c r="B35" s="63" t="s">
        <v>38</v>
      </c>
      <c r="C35" s="77">
        <f>C34*$C$24</f>
        <v>51000</v>
      </c>
      <c r="D35" s="77">
        <f t="shared" ref="D35:H35" si="1">D34*$C$24</f>
        <v>81600</v>
      </c>
      <c r="E35" s="77">
        <f t="shared" si="1"/>
        <v>48960</v>
      </c>
      <c r="F35" s="77">
        <f t="shared" si="1"/>
        <v>29376</v>
      </c>
      <c r="G35" s="77">
        <f t="shared" si="1"/>
        <v>29376</v>
      </c>
      <c r="H35" s="77">
        <f t="shared" si="1"/>
        <v>14688</v>
      </c>
      <c r="I35" s="64"/>
      <c r="J35" s="64"/>
      <c r="K35" s="64"/>
      <c r="L35" s="64"/>
      <c r="M35" s="64"/>
      <c r="N35" s="64"/>
      <c r="O35" s="64"/>
      <c r="P35" s="64"/>
      <c r="Q35" s="64"/>
      <c r="R35" s="64"/>
      <c r="S35" s="64"/>
      <c r="T35" s="64"/>
      <c r="U35" s="61"/>
      <c r="V35" s="62"/>
    </row>
    <row r="36" spans="2:22" ht="17.25" customHeight="1" x14ac:dyDescent="0.3">
      <c r="B36" s="58" t="s">
        <v>39</v>
      </c>
      <c r="C36" s="78">
        <f>C35*$C$23</f>
        <v>13260</v>
      </c>
      <c r="D36" s="78">
        <f t="shared" ref="D36:H36" si="2">D35*$C$23</f>
        <v>21216</v>
      </c>
      <c r="E36" s="78">
        <f t="shared" si="2"/>
        <v>12729.6</v>
      </c>
      <c r="F36" s="78">
        <f t="shared" si="2"/>
        <v>7637.76</v>
      </c>
      <c r="G36" s="78">
        <f t="shared" si="2"/>
        <v>7637.76</v>
      </c>
      <c r="H36" s="78">
        <f t="shared" si="2"/>
        <v>3818.88</v>
      </c>
      <c r="I36" s="61"/>
      <c r="J36" s="61"/>
      <c r="K36" s="61"/>
      <c r="L36" s="61"/>
      <c r="M36" s="61"/>
      <c r="N36" s="61"/>
      <c r="O36" s="61"/>
      <c r="P36" s="61"/>
      <c r="Q36" s="61"/>
      <c r="R36" s="61"/>
      <c r="S36" s="61"/>
      <c r="T36" s="61"/>
      <c r="U36" s="61"/>
      <c r="V36" s="62"/>
    </row>
    <row r="37" spans="2:22" ht="17.25" customHeight="1" thickBot="1" x14ac:dyDescent="0.35">
      <c r="B37" s="65" t="s">
        <v>40</v>
      </c>
      <c r="C37" s="82">
        <f>C25*C16</f>
        <v>90000</v>
      </c>
      <c r="D37" s="79"/>
      <c r="E37" s="80"/>
      <c r="F37" s="81"/>
      <c r="G37" s="81"/>
      <c r="H37" s="81"/>
      <c r="I37" s="66"/>
      <c r="J37" s="66"/>
      <c r="K37" s="66"/>
      <c r="L37" s="66"/>
      <c r="M37" s="66"/>
      <c r="N37" s="66"/>
      <c r="O37" s="66"/>
      <c r="P37" s="66"/>
      <c r="Q37" s="66"/>
      <c r="R37" s="66"/>
      <c r="S37" s="66"/>
      <c r="T37" s="66"/>
      <c r="U37" s="66"/>
      <c r="V37" s="67"/>
    </row>
    <row r="38" spans="2:22" ht="17.25" customHeight="1" x14ac:dyDescent="0.35">
      <c r="B38" s="5"/>
      <c r="C38" s="5"/>
      <c r="D38" s="5"/>
      <c r="E38" s="8"/>
    </row>
    <row r="39" spans="2:22" ht="17.25" customHeight="1" x14ac:dyDescent="0.35">
      <c r="B39" s="5"/>
      <c r="C39" s="5"/>
      <c r="D39" s="5"/>
      <c r="E39" s="7"/>
    </row>
  </sheetData>
  <mergeCells count="5">
    <mergeCell ref="B33:V33"/>
    <mergeCell ref="B3:D3"/>
    <mergeCell ref="B4:D4"/>
    <mergeCell ref="B5:D5"/>
    <mergeCell ref="A1:B1"/>
  </mergeCells>
  <dataValidations disablePrompts="1" count="1">
    <dataValidation type="list" allowBlank="1" showInputMessage="1" showErrorMessage="1" sqref="E37" xr:uid="{00000000-0002-0000-0100-000000000000}">
      <formula1>#REF!</formula1>
    </dataValidation>
  </dataValidations>
  <pageMargins left="0.7" right="0.7" top="0.75" bottom="0.75" header="0.3" footer="0.3"/>
  <pageSetup orientation="landscape" r:id="rId1"/>
  <headerFooter>
    <oddFooter>&amp;L&amp;10DC PACE Solar PV &amp; Storage Calculator&amp;R&amp;10&amp;D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H27"/>
  <sheetViews>
    <sheetView zoomScale="90" zoomScaleNormal="90" workbookViewId="0">
      <selection activeCell="G19" sqref="G19"/>
    </sheetView>
  </sheetViews>
  <sheetFormatPr defaultColWidth="8.88671875" defaultRowHeight="14.4" x14ac:dyDescent="0.3"/>
  <cols>
    <col min="1" max="1" width="2.6640625" style="13" customWidth="1"/>
    <col min="2" max="3" width="8.88671875" style="12"/>
    <col min="4" max="4" width="13.6640625" style="12" customWidth="1"/>
    <col min="5" max="5" width="11.6640625" style="12" customWidth="1"/>
    <col min="6" max="6" width="11.44140625" style="12" customWidth="1"/>
    <col min="7" max="7" width="11.109375" style="12" customWidth="1"/>
    <col min="8" max="8" width="11.6640625" style="12" customWidth="1"/>
    <col min="9" max="10" width="11.33203125" style="12" customWidth="1"/>
    <col min="11" max="11" width="11.44140625" style="12" customWidth="1"/>
    <col min="12" max="12" width="10.44140625" style="12" customWidth="1"/>
    <col min="13" max="15" width="11.44140625" style="12" customWidth="1"/>
    <col min="16" max="17" width="11.88671875" style="12" customWidth="1"/>
    <col min="18" max="18" width="11.44140625" style="12" customWidth="1"/>
    <col min="19" max="19" width="11.6640625" style="12" customWidth="1"/>
    <col min="20" max="21" width="11.44140625" style="12" customWidth="1"/>
    <col min="22" max="23" width="11.33203125" style="12" customWidth="1"/>
    <col min="24" max="24" width="10.44140625" style="12" customWidth="1"/>
    <col min="25" max="25" width="10" style="13" customWidth="1"/>
    <col min="26" max="26" width="9.88671875" style="13" customWidth="1"/>
    <col min="27" max="27" width="10.33203125" style="13" customWidth="1"/>
    <col min="28" max="28" width="10.44140625" style="13" customWidth="1"/>
    <col min="29" max="16384" width="8.88671875" style="13"/>
  </cols>
  <sheetData>
    <row r="1" spans="2:34" ht="18" x14ac:dyDescent="0.35">
      <c r="B1" s="10"/>
      <c r="C1" s="11"/>
      <c r="D1" s="11"/>
      <c r="E1" s="11"/>
      <c r="F1" s="11"/>
      <c r="G1" s="11"/>
      <c r="H1" s="11"/>
      <c r="I1" s="11"/>
      <c r="J1" s="11"/>
      <c r="K1" s="11"/>
    </row>
    <row r="2" spans="2:34" ht="18" customHeight="1" thickBot="1" x14ac:dyDescent="0.35">
      <c r="B2" s="1" t="s">
        <v>26</v>
      </c>
    </row>
    <row r="3" spans="2:34" ht="15" thickBot="1" x14ac:dyDescent="0.35">
      <c r="B3" s="116"/>
      <c r="C3" s="117"/>
      <c r="D3" s="118"/>
      <c r="E3" s="40">
        <f>+'System Inputs'!C22</f>
        <v>2018</v>
      </c>
      <c r="F3" s="41">
        <f>SUM(E3+1)</f>
        <v>2019</v>
      </c>
      <c r="G3" s="41">
        <f t="shared" ref="G3:X3" si="0">SUM(F3+1)</f>
        <v>2020</v>
      </c>
      <c r="H3" s="41">
        <f t="shared" si="0"/>
        <v>2021</v>
      </c>
      <c r="I3" s="41">
        <f t="shared" si="0"/>
        <v>2022</v>
      </c>
      <c r="J3" s="41">
        <f t="shared" si="0"/>
        <v>2023</v>
      </c>
      <c r="K3" s="41">
        <f t="shared" si="0"/>
        <v>2024</v>
      </c>
      <c r="L3" s="41">
        <f t="shared" si="0"/>
        <v>2025</v>
      </c>
      <c r="M3" s="41">
        <f t="shared" si="0"/>
        <v>2026</v>
      </c>
      <c r="N3" s="41">
        <f t="shared" si="0"/>
        <v>2027</v>
      </c>
      <c r="O3" s="41">
        <f t="shared" si="0"/>
        <v>2028</v>
      </c>
      <c r="P3" s="41">
        <f t="shared" si="0"/>
        <v>2029</v>
      </c>
      <c r="Q3" s="41">
        <f t="shared" si="0"/>
        <v>2030</v>
      </c>
      <c r="R3" s="41">
        <f t="shared" si="0"/>
        <v>2031</v>
      </c>
      <c r="S3" s="41">
        <f t="shared" si="0"/>
        <v>2032</v>
      </c>
      <c r="T3" s="41">
        <f t="shared" si="0"/>
        <v>2033</v>
      </c>
      <c r="U3" s="41">
        <f t="shared" si="0"/>
        <v>2034</v>
      </c>
      <c r="V3" s="41">
        <f t="shared" si="0"/>
        <v>2035</v>
      </c>
      <c r="W3" s="41">
        <f t="shared" si="0"/>
        <v>2036</v>
      </c>
      <c r="X3" s="42">
        <f t="shared" si="0"/>
        <v>2037</v>
      </c>
      <c r="Y3" s="14"/>
      <c r="Z3" s="14"/>
      <c r="AA3" s="14"/>
      <c r="AB3" s="14"/>
      <c r="AC3" s="14"/>
      <c r="AD3" s="14"/>
      <c r="AE3" s="14"/>
      <c r="AF3" s="14"/>
      <c r="AG3" s="14"/>
      <c r="AH3" s="14"/>
    </row>
    <row r="4" spans="2:34" x14ac:dyDescent="0.3">
      <c r="B4" s="132" t="s">
        <v>15</v>
      </c>
      <c r="C4" s="133"/>
      <c r="D4" s="134"/>
      <c r="E4" s="43">
        <v>1</v>
      </c>
      <c r="F4" s="43">
        <v>2</v>
      </c>
      <c r="G4" s="43">
        <v>3</v>
      </c>
      <c r="H4" s="43">
        <v>4</v>
      </c>
      <c r="I4" s="43">
        <v>5</v>
      </c>
      <c r="J4" s="43">
        <v>6</v>
      </c>
      <c r="K4" s="43">
        <v>7</v>
      </c>
      <c r="L4" s="43">
        <v>8</v>
      </c>
      <c r="M4" s="43">
        <v>9</v>
      </c>
      <c r="N4" s="43">
        <v>10</v>
      </c>
      <c r="O4" s="43">
        <v>11</v>
      </c>
      <c r="P4" s="43">
        <v>12</v>
      </c>
      <c r="Q4" s="43">
        <v>13</v>
      </c>
      <c r="R4" s="43">
        <v>14</v>
      </c>
      <c r="S4" s="43">
        <v>15</v>
      </c>
      <c r="T4" s="43">
        <v>16</v>
      </c>
      <c r="U4" s="43">
        <v>17</v>
      </c>
      <c r="V4" s="43">
        <v>18</v>
      </c>
      <c r="W4" s="43">
        <v>19</v>
      </c>
      <c r="X4" s="49">
        <v>20</v>
      </c>
      <c r="Y4" s="14"/>
      <c r="Z4" s="14"/>
      <c r="AA4" s="14"/>
      <c r="AB4" s="14"/>
      <c r="AC4" s="14"/>
      <c r="AD4" s="14"/>
      <c r="AE4" s="14"/>
      <c r="AF4" s="14"/>
      <c r="AG4" s="14"/>
      <c r="AH4" s="14"/>
    </row>
    <row r="5" spans="2:34" x14ac:dyDescent="0.3">
      <c r="B5" s="128" t="s">
        <v>22</v>
      </c>
      <c r="C5" s="129"/>
      <c r="D5" s="129"/>
      <c r="E5" s="15">
        <f>'System Inputs'!C10</f>
        <v>102492</v>
      </c>
      <c r="F5" s="15">
        <f>E5*(1-'System Inputs'!$C$11)</f>
        <v>101979.54</v>
      </c>
      <c r="G5" s="15">
        <f>F5*(1-'System Inputs'!$C$11)</f>
        <v>101469.64229999999</v>
      </c>
      <c r="H5" s="15">
        <f>G5*(1-'System Inputs'!$C$11)</f>
        <v>100962.2940885</v>
      </c>
      <c r="I5" s="15">
        <f>H5*(1-'System Inputs'!$C$11)</f>
        <v>100457.4826180575</v>
      </c>
      <c r="J5" s="15">
        <f>I5*(1-'System Inputs'!$C$11)</f>
        <v>99955.195204967211</v>
      </c>
      <c r="K5" s="15">
        <f>J5*(1-'System Inputs'!$C$11)</f>
        <v>99455.419228942381</v>
      </c>
      <c r="L5" s="15">
        <f>K5*(1-'System Inputs'!$C$11)</f>
        <v>98958.142132797671</v>
      </c>
      <c r="M5" s="15">
        <f>L5*(1-'System Inputs'!$C$11)</f>
        <v>98463.351422133681</v>
      </c>
      <c r="N5" s="15">
        <f>M5*(1-'System Inputs'!$C$11)</f>
        <v>97971.034665023006</v>
      </c>
      <c r="O5" s="15">
        <f>N5*(1-'System Inputs'!$C$11)</f>
        <v>97481.179491697883</v>
      </c>
      <c r="P5" s="15">
        <f>O5*(1-'System Inputs'!$C$11)</f>
        <v>96993.773594239392</v>
      </c>
      <c r="Q5" s="15">
        <f>P5*(1-'System Inputs'!$C$11)</f>
        <v>96508.804726268194</v>
      </c>
      <c r="R5" s="15">
        <f>Q5*(1-'System Inputs'!$C$11)</f>
        <v>96026.26070263685</v>
      </c>
      <c r="S5" s="15">
        <f>R5*(1-'System Inputs'!$C$11)</f>
        <v>95546.12939912366</v>
      </c>
      <c r="T5" s="15">
        <f>S5*(1-'System Inputs'!$C$11)</f>
        <v>95068.398752128036</v>
      </c>
      <c r="U5" s="15">
        <f>T5*(1-'System Inputs'!$C$11)</f>
        <v>94593.056758367398</v>
      </c>
      <c r="V5" s="15">
        <f>U5*(1-'System Inputs'!$C$11)</f>
        <v>94120.091474575558</v>
      </c>
      <c r="W5" s="15">
        <f>V5*(1-'System Inputs'!$C$11)</f>
        <v>93649.491017202687</v>
      </c>
      <c r="X5" s="16">
        <f>W5*(1-'System Inputs'!$C$11)</f>
        <v>93181.243562116666</v>
      </c>
      <c r="Y5" s="14"/>
      <c r="Z5" s="14"/>
      <c r="AA5" s="14"/>
      <c r="AB5" s="14"/>
      <c r="AC5" s="14"/>
      <c r="AD5" s="14"/>
      <c r="AE5" s="14"/>
      <c r="AF5" s="14"/>
      <c r="AG5" s="14"/>
      <c r="AH5" s="14"/>
    </row>
    <row r="6" spans="2:34" x14ac:dyDescent="0.3">
      <c r="B6" s="128" t="s">
        <v>23</v>
      </c>
      <c r="C6" s="129"/>
      <c r="D6" s="129"/>
      <c r="E6" s="17">
        <f>'System Inputs'!$C$12</f>
        <v>0.13</v>
      </c>
      <c r="F6" s="17">
        <f>E6*(1+'System Inputs'!$C$13)</f>
        <v>0.1326</v>
      </c>
      <c r="G6" s="17">
        <f>F6*(1+'System Inputs'!$C$13)</f>
        <v>0.13525200000000001</v>
      </c>
      <c r="H6" s="17">
        <f>G6*(1+'System Inputs'!$C$13)</f>
        <v>0.13795704</v>
      </c>
      <c r="I6" s="17">
        <f>H6*(1+'System Inputs'!$C$13)</f>
        <v>0.14071618080000001</v>
      </c>
      <c r="J6" s="17">
        <f>I6*(1+'System Inputs'!$C$13)</f>
        <v>0.14353050441600002</v>
      </c>
      <c r="K6" s="17">
        <f>J6*(1+'System Inputs'!$C$13)</f>
        <v>0.14640111450432003</v>
      </c>
      <c r="L6" s="17">
        <f>K6*(1+'System Inputs'!$C$13)</f>
        <v>0.14932913679440643</v>
      </c>
      <c r="M6" s="17">
        <f>L6*(1+'System Inputs'!$C$13)</f>
        <v>0.15231571953029457</v>
      </c>
      <c r="N6" s="17">
        <f>M6*(1+'System Inputs'!$C$13)</f>
        <v>0.15536203392090048</v>
      </c>
      <c r="O6" s="17">
        <f>N6*(1+'System Inputs'!$C$13)</f>
        <v>0.15846927459931848</v>
      </c>
      <c r="P6" s="17">
        <f>O6*(1+'System Inputs'!$C$13)</f>
        <v>0.16163866009130484</v>
      </c>
      <c r="Q6" s="17">
        <f>P6*(1+'System Inputs'!$C$13)</f>
        <v>0.16487143329313095</v>
      </c>
      <c r="R6" s="17">
        <f>Q6*(1+'System Inputs'!$C$13)</f>
        <v>0.16816886195899358</v>
      </c>
      <c r="S6" s="17">
        <f>R6*(1+'System Inputs'!$C$13)</f>
        <v>0.17153223919817345</v>
      </c>
      <c r="T6" s="17">
        <f>S6*(1+'System Inputs'!$C$13)</f>
        <v>0.17496288398213691</v>
      </c>
      <c r="U6" s="17">
        <f>T6*(1+'System Inputs'!$C$13)</f>
        <v>0.17846214166177965</v>
      </c>
      <c r="V6" s="17">
        <f>U6*(1+'System Inputs'!$C$13)</f>
        <v>0.18203138449501524</v>
      </c>
      <c r="W6" s="17">
        <f>V6*(1+'System Inputs'!$C$13)</f>
        <v>0.18567201218491555</v>
      </c>
      <c r="X6" s="18">
        <f>W6*(1+'System Inputs'!$C$13)</f>
        <v>0.18938545242861388</v>
      </c>
      <c r="Y6" s="14"/>
      <c r="Z6" s="14"/>
      <c r="AA6" s="14"/>
      <c r="AB6" s="14"/>
      <c r="AC6" s="14"/>
      <c r="AD6" s="14"/>
      <c r="AE6" s="14"/>
      <c r="AF6" s="14"/>
      <c r="AG6" s="14"/>
      <c r="AH6" s="14"/>
    </row>
    <row r="7" spans="2:34" x14ac:dyDescent="0.3">
      <c r="B7" s="130"/>
      <c r="C7" s="131"/>
      <c r="D7" s="131"/>
      <c r="E7" s="19"/>
      <c r="F7" s="19"/>
      <c r="G7" s="19"/>
      <c r="H7" s="19"/>
      <c r="I7" s="19"/>
      <c r="J7" s="19"/>
      <c r="K7" s="19"/>
      <c r="L7" s="19"/>
      <c r="M7" s="19"/>
      <c r="N7" s="19"/>
      <c r="O7" s="19"/>
      <c r="P7" s="19"/>
      <c r="Q7" s="19"/>
      <c r="R7" s="19"/>
      <c r="S7" s="19"/>
      <c r="T7" s="19"/>
      <c r="U7" s="19"/>
      <c r="V7" s="19"/>
      <c r="W7" s="19"/>
      <c r="X7" s="20"/>
      <c r="Y7" s="14"/>
      <c r="Z7" s="14"/>
      <c r="AA7" s="14"/>
      <c r="AB7" s="14"/>
      <c r="AC7" s="14"/>
      <c r="AD7" s="14"/>
      <c r="AE7" s="14"/>
      <c r="AF7" s="14"/>
      <c r="AG7" s="14"/>
      <c r="AH7" s="14"/>
    </row>
    <row r="8" spans="2:34" ht="15.6" x14ac:dyDescent="0.3">
      <c r="B8" s="135" t="s">
        <v>24</v>
      </c>
      <c r="C8" s="136"/>
      <c r="D8" s="136"/>
      <c r="E8" s="136"/>
      <c r="F8" s="136"/>
      <c r="G8" s="136"/>
      <c r="H8" s="136"/>
      <c r="I8" s="136"/>
      <c r="J8" s="136"/>
      <c r="K8" s="136"/>
      <c r="L8" s="136"/>
      <c r="M8" s="136"/>
      <c r="N8" s="136"/>
      <c r="O8" s="136"/>
      <c r="P8" s="136"/>
      <c r="Q8" s="136"/>
      <c r="R8" s="136"/>
      <c r="S8" s="136"/>
      <c r="T8" s="136"/>
      <c r="U8" s="136"/>
      <c r="V8" s="136"/>
      <c r="W8" s="136"/>
      <c r="X8" s="137"/>
      <c r="Y8" s="14"/>
      <c r="Z8" s="14"/>
      <c r="AA8" s="14"/>
      <c r="AB8" s="14"/>
      <c r="AC8" s="14"/>
      <c r="AD8" s="14"/>
      <c r="AE8" s="14"/>
      <c r="AF8" s="14"/>
      <c r="AG8" s="14"/>
      <c r="AH8" s="14"/>
    </row>
    <row r="9" spans="2:34" x14ac:dyDescent="0.3">
      <c r="B9" s="128" t="s">
        <v>16</v>
      </c>
      <c r="C9" s="129"/>
      <c r="D9" s="129"/>
      <c r="E9" s="22" t="e">
        <f>IF(E4&lt;='System Inputs'!#REF!,SUM(E5*E6),0)</f>
        <v>#REF!</v>
      </c>
      <c r="F9" s="22" t="e">
        <f>IF(F4&lt;='System Inputs'!#REF!,SUM(F5*F6),0)</f>
        <v>#REF!</v>
      </c>
      <c r="G9" s="22" t="e">
        <f>IF(G4&lt;='System Inputs'!#REF!,SUM(G5*G6),0)</f>
        <v>#REF!</v>
      </c>
      <c r="H9" s="22" t="e">
        <f>IF(H4&lt;='System Inputs'!#REF!,SUM(H5*H6),0)</f>
        <v>#REF!</v>
      </c>
      <c r="I9" s="22" t="e">
        <f>IF(I4&lt;='System Inputs'!#REF!,SUM(I5*I6),0)</f>
        <v>#REF!</v>
      </c>
      <c r="J9" s="22" t="e">
        <f>IF(J4&lt;='System Inputs'!#REF!,SUM(J5*J6),0)</f>
        <v>#REF!</v>
      </c>
      <c r="K9" s="22" t="e">
        <f>IF(K4&lt;='System Inputs'!#REF!,SUM(K5*K6),0)</f>
        <v>#REF!</v>
      </c>
      <c r="L9" s="22" t="e">
        <f>IF(L4&lt;='System Inputs'!#REF!,SUM(L5*L6),0)</f>
        <v>#REF!</v>
      </c>
      <c r="M9" s="22" t="e">
        <f>IF(M4&lt;='System Inputs'!#REF!,SUM(M5*M6),0)</f>
        <v>#REF!</v>
      </c>
      <c r="N9" s="22" t="e">
        <f>IF(N4&lt;='System Inputs'!#REF!,SUM(N5*N6),0)</f>
        <v>#REF!</v>
      </c>
      <c r="O9" s="22" t="e">
        <f>IF(O4&lt;='System Inputs'!#REF!,SUM(O5*O6),0)</f>
        <v>#REF!</v>
      </c>
      <c r="P9" s="22" t="e">
        <f>IF(P4&lt;='System Inputs'!#REF!,SUM(P5*P6),0)</f>
        <v>#REF!</v>
      </c>
      <c r="Q9" s="22" t="e">
        <f>IF(Q4&lt;='System Inputs'!#REF!,SUM(Q5*Q6),0)</f>
        <v>#REF!</v>
      </c>
      <c r="R9" s="22" t="e">
        <f>IF(R4&lt;='System Inputs'!#REF!,SUM(R5*R6),0)</f>
        <v>#REF!</v>
      </c>
      <c r="S9" s="22" t="e">
        <f>IF(S4&lt;='System Inputs'!#REF!,SUM(S5*S6),0)</f>
        <v>#REF!</v>
      </c>
      <c r="T9" s="22" t="e">
        <f>IF(T4&lt;='System Inputs'!#REF!,SUM(T5*T6),0)</f>
        <v>#REF!</v>
      </c>
      <c r="U9" s="22" t="e">
        <f>IF(U4&lt;='System Inputs'!#REF!,SUM(U5*U6),0)</f>
        <v>#REF!</v>
      </c>
      <c r="V9" s="22" t="e">
        <f>IF(V4&lt;='System Inputs'!#REF!,SUM(V5*V6),0)</f>
        <v>#REF!</v>
      </c>
      <c r="W9" s="22" t="e">
        <f>IF(W4&lt;='System Inputs'!#REF!,SUM(W5*W6),0)</f>
        <v>#REF!</v>
      </c>
      <c r="X9" s="23" t="e">
        <f>IF(X4&lt;='System Inputs'!#REF!,SUM(X5*X6),0)</f>
        <v>#REF!</v>
      </c>
      <c r="Y9" s="14"/>
      <c r="Z9" s="14"/>
      <c r="AA9" s="14"/>
      <c r="AB9" s="14"/>
      <c r="AC9" s="14"/>
      <c r="AD9" s="14"/>
      <c r="AE9" s="14"/>
      <c r="AF9" s="14"/>
      <c r="AG9" s="14"/>
      <c r="AH9" s="14"/>
    </row>
    <row r="10" spans="2:34" x14ac:dyDescent="0.3">
      <c r="B10" s="128" t="s">
        <v>53</v>
      </c>
      <c r="C10" s="129"/>
      <c r="D10" s="129"/>
      <c r="E10" s="22">
        <f>E5/1000*'System Inputs'!C$32</f>
        <v>0</v>
      </c>
      <c r="F10" s="22">
        <f>F5/1000*'System Inputs'!D$32</f>
        <v>0</v>
      </c>
      <c r="G10" s="22">
        <f>G5/1000*'System Inputs'!E$32</f>
        <v>0</v>
      </c>
      <c r="H10" s="22">
        <f>H5/1000*'System Inputs'!F$32</f>
        <v>0</v>
      </c>
      <c r="I10" s="22">
        <f>I5/1000*'System Inputs'!G$32</f>
        <v>0</v>
      </c>
      <c r="J10" s="22">
        <f>J5/1000*'System Inputs'!H$32</f>
        <v>0</v>
      </c>
      <c r="K10" s="22">
        <f>K5/1000*'System Inputs'!I$32</f>
        <v>0</v>
      </c>
      <c r="L10" s="22">
        <f>L5/1000*'System Inputs'!J$32</f>
        <v>0</v>
      </c>
      <c r="M10" s="22">
        <f>M5/1000*'System Inputs'!K$32</f>
        <v>0</v>
      </c>
      <c r="N10" s="22">
        <f>N5/1000*'System Inputs'!L$31</f>
        <v>0</v>
      </c>
      <c r="O10" s="22">
        <f>O5/1000*'System Inputs'!M$31</f>
        <v>0</v>
      </c>
      <c r="P10" s="22">
        <f>P5/1000*'System Inputs'!N$31</f>
        <v>0</v>
      </c>
      <c r="Q10" s="22">
        <f>Q5/1000*'System Inputs'!O$31</f>
        <v>0</v>
      </c>
      <c r="R10" s="22">
        <f>R5/1000*'System Inputs'!P$31</f>
        <v>0</v>
      </c>
      <c r="S10" s="22">
        <f>S5/1000*'System Inputs'!Q$31</f>
        <v>0</v>
      </c>
      <c r="T10" s="22">
        <f>T5/1000*'System Inputs'!R$31</f>
        <v>0</v>
      </c>
      <c r="U10" s="22">
        <f>U5/1000*'System Inputs'!S$31</f>
        <v>0</v>
      </c>
      <c r="V10" s="22">
        <f>V5/1000*'System Inputs'!T$31</f>
        <v>0</v>
      </c>
      <c r="W10" s="22">
        <f>W5/1000*'System Inputs'!U$31</f>
        <v>0</v>
      </c>
      <c r="X10" s="23">
        <f>X5/1000*'System Inputs'!V$31</f>
        <v>0</v>
      </c>
      <c r="Y10" s="14"/>
      <c r="Z10" s="14"/>
      <c r="AA10" s="14"/>
      <c r="AB10" s="14"/>
      <c r="AC10" s="14"/>
      <c r="AD10" s="14"/>
      <c r="AE10" s="14"/>
      <c r="AF10" s="14"/>
      <c r="AG10" s="14"/>
      <c r="AH10" s="14"/>
    </row>
    <row r="11" spans="2:34" ht="15.6" x14ac:dyDescent="0.3">
      <c r="B11" s="138" t="s">
        <v>44</v>
      </c>
      <c r="C11" s="139"/>
      <c r="D11" s="140"/>
      <c r="E11" s="22">
        <f>'System Inputs'!C37</f>
        <v>90000</v>
      </c>
      <c r="F11" s="22">
        <f>'System Inputs'!D37</f>
        <v>0</v>
      </c>
      <c r="G11" s="22">
        <f>'System Inputs'!E37</f>
        <v>0</v>
      </c>
      <c r="H11" s="22">
        <f>'System Inputs'!F37</f>
        <v>0</v>
      </c>
      <c r="I11" s="22">
        <f>'System Inputs'!G37</f>
        <v>0</v>
      </c>
      <c r="J11" s="22">
        <f>'System Inputs'!H37</f>
        <v>0</v>
      </c>
      <c r="K11" s="22">
        <f>'System Inputs'!I37</f>
        <v>0</v>
      </c>
      <c r="L11" s="22">
        <f>'System Inputs'!J37</f>
        <v>0</v>
      </c>
      <c r="M11" s="22">
        <f>'System Inputs'!K37</f>
        <v>0</v>
      </c>
      <c r="N11" s="22">
        <f>'System Inputs'!L37</f>
        <v>0</v>
      </c>
      <c r="O11" s="22">
        <f>'System Inputs'!M37</f>
        <v>0</v>
      </c>
      <c r="P11" s="22">
        <f>'System Inputs'!N37</f>
        <v>0</v>
      </c>
      <c r="Q11" s="22">
        <f>'System Inputs'!O37</f>
        <v>0</v>
      </c>
      <c r="R11" s="22">
        <f>'System Inputs'!P37</f>
        <v>0</v>
      </c>
      <c r="S11" s="22">
        <f>'System Inputs'!Q37</f>
        <v>0</v>
      </c>
      <c r="T11" s="22">
        <f>'System Inputs'!R37</f>
        <v>0</v>
      </c>
      <c r="U11" s="22">
        <f>'System Inputs'!S37</f>
        <v>0</v>
      </c>
      <c r="V11" s="22">
        <f>'System Inputs'!T37</f>
        <v>0</v>
      </c>
      <c r="W11" s="22">
        <f>'System Inputs'!U37</f>
        <v>0</v>
      </c>
      <c r="X11" s="22">
        <f>'System Inputs'!V37</f>
        <v>0</v>
      </c>
      <c r="Y11" s="14"/>
      <c r="Z11" s="14"/>
      <c r="AA11" s="14"/>
      <c r="AB11" s="14"/>
      <c r="AC11" s="14"/>
      <c r="AD11" s="14"/>
      <c r="AE11" s="14"/>
      <c r="AF11" s="14"/>
      <c r="AG11" s="14"/>
      <c r="AH11" s="14"/>
    </row>
    <row r="12" spans="2:34" ht="15.6" x14ac:dyDescent="0.3">
      <c r="B12" s="138" t="s">
        <v>45</v>
      </c>
      <c r="C12" s="139"/>
      <c r="D12" s="140"/>
      <c r="E12" s="22">
        <f>'System Inputs'!C36</f>
        <v>13260</v>
      </c>
      <c r="F12" s="22">
        <f>'System Inputs'!D36</f>
        <v>21216</v>
      </c>
      <c r="G12" s="22">
        <f>'System Inputs'!E36</f>
        <v>12729.6</v>
      </c>
      <c r="H12" s="22">
        <f>'System Inputs'!F36</f>
        <v>7637.76</v>
      </c>
      <c r="I12" s="22">
        <f>'System Inputs'!G36</f>
        <v>7637.76</v>
      </c>
      <c r="J12" s="22">
        <f>'System Inputs'!H36</f>
        <v>3818.88</v>
      </c>
      <c r="K12" s="22">
        <f>'System Inputs'!I36</f>
        <v>0</v>
      </c>
      <c r="L12" s="22">
        <f>'System Inputs'!J36</f>
        <v>0</v>
      </c>
      <c r="M12" s="22">
        <f>'System Inputs'!K36</f>
        <v>0</v>
      </c>
      <c r="N12" s="22">
        <f>'System Inputs'!L36</f>
        <v>0</v>
      </c>
      <c r="O12" s="22">
        <f>'System Inputs'!M36</f>
        <v>0</v>
      </c>
      <c r="P12" s="22">
        <f>'System Inputs'!N36</f>
        <v>0</v>
      </c>
      <c r="Q12" s="22">
        <f>'System Inputs'!O36</f>
        <v>0</v>
      </c>
      <c r="R12" s="22">
        <f>'System Inputs'!P36</f>
        <v>0</v>
      </c>
      <c r="S12" s="22">
        <f>'System Inputs'!Q36</f>
        <v>0</v>
      </c>
      <c r="T12" s="22">
        <f>'System Inputs'!R36</f>
        <v>0</v>
      </c>
      <c r="U12" s="22">
        <f>'System Inputs'!S36</f>
        <v>0</v>
      </c>
      <c r="V12" s="22">
        <f>'System Inputs'!T36</f>
        <v>0</v>
      </c>
      <c r="W12" s="22">
        <f>'System Inputs'!U36</f>
        <v>0</v>
      </c>
      <c r="X12" s="22">
        <f>'System Inputs'!V36</f>
        <v>0</v>
      </c>
      <c r="Y12" s="14"/>
      <c r="Z12" s="14"/>
      <c r="AA12" s="14"/>
      <c r="AB12" s="14"/>
      <c r="AC12" s="14"/>
      <c r="AD12" s="14"/>
      <c r="AE12" s="14"/>
      <c r="AF12" s="14"/>
      <c r="AG12" s="14"/>
      <c r="AH12" s="14"/>
    </row>
    <row r="13" spans="2:34" x14ac:dyDescent="0.3">
      <c r="B13" s="128" t="s">
        <v>17</v>
      </c>
      <c r="C13" s="129"/>
      <c r="D13" s="129"/>
      <c r="E13" s="22" t="e">
        <f t="shared" ref="E13:X13" si="1">SUM(E9:E12)</f>
        <v>#REF!</v>
      </c>
      <c r="F13" s="22" t="e">
        <f t="shared" si="1"/>
        <v>#REF!</v>
      </c>
      <c r="G13" s="22" t="e">
        <f t="shared" si="1"/>
        <v>#REF!</v>
      </c>
      <c r="H13" s="22" t="e">
        <f t="shared" si="1"/>
        <v>#REF!</v>
      </c>
      <c r="I13" s="22" t="e">
        <f t="shared" si="1"/>
        <v>#REF!</v>
      </c>
      <c r="J13" s="22" t="e">
        <f t="shared" si="1"/>
        <v>#REF!</v>
      </c>
      <c r="K13" s="22" t="e">
        <f t="shared" si="1"/>
        <v>#REF!</v>
      </c>
      <c r="L13" s="22" t="e">
        <f t="shared" si="1"/>
        <v>#REF!</v>
      </c>
      <c r="M13" s="22" t="e">
        <f t="shared" si="1"/>
        <v>#REF!</v>
      </c>
      <c r="N13" s="22" t="e">
        <f t="shared" si="1"/>
        <v>#REF!</v>
      </c>
      <c r="O13" s="22" t="e">
        <f t="shared" si="1"/>
        <v>#REF!</v>
      </c>
      <c r="P13" s="22" t="e">
        <f t="shared" si="1"/>
        <v>#REF!</v>
      </c>
      <c r="Q13" s="22" t="e">
        <f t="shared" si="1"/>
        <v>#REF!</v>
      </c>
      <c r="R13" s="22" t="e">
        <f t="shared" si="1"/>
        <v>#REF!</v>
      </c>
      <c r="S13" s="22" t="e">
        <f t="shared" si="1"/>
        <v>#REF!</v>
      </c>
      <c r="T13" s="22" t="e">
        <f t="shared" si="1"/>
        <v>#REF!</v>
      </c>
      <c r="U13" s="22" t="e">
        <f t="shared" si="1"/>
        <v>#REF!</v>
      </c>
      <c r="V13" s="22" t="e">
        <f t="shared" si="1"/>
        <v>#REF!</v>
      </c>
      <c r="W13" s="22" t="e">
        <f t="shared" si="1"/>
        <v>#REF!</v>
      </c>
      <c r="X13" s="22" t="e">
        <f t="shared" si="1"/>
        <v>#REF!</v>
      </c>
      <c r="Y13" s="14"/>
      <c r="Z13" s="14"/>
      <c r="AA13" s="14"/>
      <c r="AB13" s="14"/>
      <c r="AC13" s="14"/>
      <c r="AD13" s="14"/>
      <c r="AE13" s="14"/>
      <c r="AF13" s="14"/>
      <c r="AG13" s="14"/>
      <c r="AH13" s="14"/>
    </row>
    <row r="14" spans="2:34" x14ac:dyDescent="0.3">
      <c r="B14" s="141"/>
      <c r="C14" s="142"/>
      <c r="D14" s="142"/>
      <c r="E14" s="24"/>
      <c r="F14" s="24"/>
      <c r="G14" s="24"/>
      <c r="H14" s="24"/>
      <c r="I14" s="24"/>
      <c r="J14" s="24"/>
      <c r="K14" s="24"/>
      <c r="L14" s="24"/>
      <c r="M14" s="24"/>
      <c r="N14" s="24"/>
      <c r="O14" s="24"/>
      <c r="P14" s="24"/>
      <c r="Q14" s="24"/>
      <c r="R14" s="24"/>
      <c r="S14" s="24"/>
      <c r="T14" s="24"/>
      <c r="U14" s="24"/>
      <c r="V14" s="24"/>
      <c r="W14" s="24"/>
      <c r="X14" s="25"/>
      <c r="Y14" s="14"/>
      <c r="Z14" s="14"/>
      <c r="AA14" s="14"/>
      <c r="AB14" s="14"/>
      <c r="AC14" s="14"/>
      <c r="AD14" s="14"/>
      <c r="AE14" s="14"/>
      <c r="AF14" s="14"/>
      <c r="AG14" s="14"/>
      <c r="AH14" s="14"/>
    </row>
    <row r="15" spans="2:34" ht="15" thickBot="1" x14ac:dyDescent="0.35">
      <c r="B15" s="44"/>
      <c r="C15" s="45"/>
      <c r="D15" s="46"/>
      <c r="E15" s="47"/>
      <c r="F15" s="47"/>
      <c r="G15" s="47"/>
      <c r="H15" s="47"/>
      <c r="I15" s="47"/>
      <c r="J15" s="47"/>
      <c r="K15" s="47"/>
      <c r="L15" s="47"/>
      <c r="M15" s="47"/>
      <c r="N15" s="47"/>
      <c r="O15" s="47"/>
      <c r="P15" s="47"/>
      <c r="Q15" s="47"/>
      <c r="R15" s="47"/>
      <c r="S15" s="47"/>
      <c r="T15" s="47"/>
      <c r="U15" s="47"/>
      <c r="V15" s="47"/>
      <c r="W15" s="47"/>
      <c r="X15" s="48"/>
      <c r="Y15" s="14"/>
      <c r="Z15" s="14"/>
      <c r="AA15" s="14"/>
      <c r="AB15" s="14"/>
      <c r="AC15" s="14"/>
      <c r="AD15" s="14"/>
      <c r="AE15" s="14"/>
      <c r="AF15" s="14"/>
      <c r="AG15" s="14"/>
      <c r="AH15" s="14"/>
    </row>
    <row r="16" spans="2:34" ht="15" thickBot="1" x14ac:dyDescent="0.35">
      <c r="B16" s="148" t="s">
        <v>34</v>
      </c>
      <c r="C16" s="149"/>
      <c r="D16" s="149"/>
      <c r="E16" s="149"/>
      <c r="F16" s="150"/>
      <c r="G16" s="14"/>
      <c r="H16" s="14"/>
      <c r="I16" s="14"/>
      <c r="J16" s="14"/>
      <c r="K16" s="14"/>
      <c r="L16" s="14"/>
      <c r="M16" s="14"/>
      <c r="N16" s="14"/>
      <c r="O16" s="14"/>
      <c r="P16" s="14"/>
      <c r="Q16" s="14"/>
      <c r="R16" s="14"/>
      <c r="S16" s="14"/>
      <c r="T16" s="14"/>
      <c r="U16" s="14"/>
      <c r="V16" s="14"/>
      <c r="W16" s="14"/>
      <c r="X16" s="21" t="s">
        <v>18</v>
      </c>
      <c r="Y16" s="14"/>
      <c r="Z16" s="14"/>
      <c r="AA16" s="14"/>
      <c r="AB16" s="14"/>
      <c r="AC16" s="14"/>
      <c r="AD16" s="14"/>
      <c r="AE16" s="14"/>
      <c r="AF16" s="14"/>
      <c r="AG16" s="14"/>
      <c r="AH16" s="14"/>
    </row>
    <row r="17" spans="2:34" ht="15.6" x14ac:dyDescent="0.3">
      <c r="B17" s="143" t="s">
        <v>46</v>
      </c>
      <c r="C17" s="144"/>
      <c r="D17" s="144"/>
      <c r="E17" s="124" t="e">
        <f>SUM(E13:X13)</f>
        <v>#REF!</v>
      </c>
      <c r="F17" s="125"/>
      <c r="G17" s="14"/>
      <c r="H17" s="14"/>
      <c r="I17" s="14"/>
      <c r="J17" s="14"/>
      <c r="K17" s="14"/>
      <c r="L17" s="14"/>
      <c r="M17" s="14"/>
      <c r="N17" s="14"/>
      <c r="O17" s="14"/>
      <c r="P17" s="14"/>
      <c r="Q17" s="14"/>
      <c r="R17" s="14"/>
      <c r="S17" s="14"/>
      <c r="T17" s="14"/>
      <c r="U17" s="14"/>
      <c r="V17" s="14"/>
      <c r="W17" s="14"/>
      <c r="X17" s="21"/>
      <c r="Y17" s="14"/>
      <c r="Z17" s="14"/>
      <c r="AA17" s="14"/>
      <c r="AB17" s="14"/>
      <c r="AC17" s="14"/>
      <c r="AD17" s="14"/>
      <c r="AE17" s="14"/>
      <c r="AF17" s="14"/>
      <c r="AG17" s="14"/>
      <c r="AH17" s="14"/>
    </row>
    <row r="18" spans="2:34" ht="15.6" x14ac:dyDescent="0.3">
      <c r="B18" s="145" t="s">
        <v>47</v>
      </c>
      <c r="C18" s="146"/>
      <c r="D18" s="147"/>
      <c r="E18" s="126" t="e">
        <f>-SUM(#REF!)</f>
        <v>#REF!</v>
      </c>
      <c r="F18" s="127"/>
      <c r="G18" s="14" t="s">
        <v>54</v>
      </c>
      <c r="H18" s="14"/>
      <c r="I18" s="14"/>
      <c r="J18" s="14"/>
      <c r="K18" s="14"/>
      <c r="L18" s="14"/>
      <c r="M18" s="14"/>
      <c r="N18" s="14"/>
      <c r="O18" s="14"/>
      <c r="P18" s="14"/>
      <c r="Q18" s="14"/>
      <c r="R18" s="14"/>
      <c r="S18" s="14"/>
      <c r="T18" s="14"/>
      <c r="U18" s="14"/>
      <c r="V18" s="14"/>
      <c r="W18" s="14"/>
      <c r="X18" s="21"/>
      <c r="Y18" s="14"/>
      <c r="Z18" s="14"/>
      <c r="AA18" s="14"/>
      <c r="AB18" s="14"/>
      <c r="AC18" s="14"/>
      <c r="AD18" s="14"/>
      <c r="AE18" s="14"/>
      <c r="AF18" s="14"/>
      <c r="AG18" s="14"/>
      <c r="AH18" s="14"/>
    </row>
    <row r="19" spans="2:34" ht="16.2" thickBot="1" x14ac:dyDescent="0.35">
      <c r="B19" s="119" t="s">
        <v>19</v>
      </c>
      <c r="C19" s="120"/>
      <c r="D19" s="120"/>
      <c r="E19" s="121" t="e">
        <f>E17/E18</f>
        <v>#REF!</v>
      </c>
      <c r="F19" s="122"/>
      <c r="G19" s="26"/>
      <c r="H19" s="26"/>
      <c r="I19" s="26"/>
      <c r="J19" s="26"/>
      <c r="K19" s="26"/>
      <c r="L19" s="26"/>
      <c r="M19" s="26"/>
      <c r="N19" s="26"/>
      <c r="O19" s="26"/>
      <c r="P19" s="26"/>
      <c r="Q19" s="26"/>
      <c r="R19" s="26"/>
      <c r="S19" s="26"/>
      <c r="T19" s="26"/>
      <c r="U19" s="26"/>
      <c r="V19" s="26"/>
      <c r="W19" s="26"/>
      <c r="X19" s="27"/>
      <c r="Y19" s="14"/>
      <c r="Z19" s="14"/>
      <c r="AA19" s="14"/>
      <c r="AB19" s="14"/>
      <c r="AC19" s="14"/>
      <c r="AD19" s="14"/>
      <c r="AE19" s="14"/>
      <c r="AF19" s="14"/>
      <c r="AG19" s="14"/>
      <c r="AH19" s="14"/>
    </row>
    <row r="20" spans="2:34" x14ac:dyDescent="0.3">
      <c r="B20" s="28"/>
      <c r="C20" s="28"/>
      <c r="D20" s="28"/>
      <c r="E20" s="28"/>
      <c r="F20" s="28"/>
      <c r="G20" s="28"/>
      <c r="H20" s="28"/>
      <c r="I20" s="28"/>
      <c r="J20" s="28"/>
      <c r="K20" s="28"/>
      <c r="L20" s="28"/>
      <c r="M20" s="28"/>
      <c r="N20" s="28"/>
      <c r="O20" s="28"/>
      <c r="P20" s="28"/>
      <c r="Q20" s="28"/>
      <c r="R20" s="28"/>
      <c r="S20" s="28"/>
      <c r="T20" s="28"/>
      <c r="U20" s="28"/>
      <c r="V20" s="28"/>
      <c r="W20" s="28"/>
      <c r="X20" s="28"/>
      <c r="Y20" s="14"/>
      <c r="Z20" s="14"/>
      <c r="AA20" s="14"/>
      <c r="AB20" s="14"/>
      <c r="AC20" s="14"/>
      <c r="AD20" s="14"/>
      <c r="AE20" s="14"/>
      <c r="AF20" s="14"/>
      <c r="AG20" s="14"/>
      <c r="AH20" s="14"/>
    </row>
    <row r="21" spans="2:34" x14ac:dyDescent="0.3">
      <c r="O21" s="12" t="s">
        <v>18</v>
      </c>
    </row>
    <row r="25" spans="2:34" x14ac:dyDescent="0.3">
      <c r="B25" s="123"/>
      <c r="C25" s="123"/>
      <c r="D25" s="123"/>
    </row>
    <row r="26" spans="2:34" x14ac:dyDescent="0.3">
      <c r="B26" s="123"/>
      <c r="C26" s="123"/>
      <c r="D26" s="123"/>
    </row>
    <row r="27" spans="2:34" x14ac:dyDescent="0.3">
      <c r="B27" s="123"/>
      <c r="C27" s="123"/>
      <c r="D27" s="123"/>
    </row>
  </sheetData>
  <mergeCells count="22">
    <mergeCell ref="B13:D13"/>
    <mergeCell ref="B27:D27"/>
    <mergeCell ref="B14:D14"/>
    <mergeCell ref="B17:D17"/>
    <mergeCell ref="B18:D18"/>
    <mergeCell ref="B16:F16"/>
    <mergeCell ref="B3:D3"/>
    <mergeCell ref="B19:D19"/>
    <mergeCell ref="E19:F19"/>
    <mergeCell ref="B25:D25"/>
    <mergeCell ref="B26:D26"/>
    <mergeCell ref="E17:F17"/>
    <mergeCell ref="E18:F18"/>
    <mergeCell ref="B5:D5"/>
    <mergeCell ref="B6:D6"/>
    <mergeCell ref="B9:D9"/>
    <mergeCell ref="B10:D10"/>
    <mergeCell ref="B7:D7"/>
    <mergeCell ref="B4:D4"/>
    <mergeCell ref="B8:X8"/>
    <mergeCell ref="B11:D11"/>
    <mergeCell ref="B12:D12"/>
  </mergeCells>
  <conditionalFormatting sqref="E19">
    <cfRule type="cellIs" dxfId="1" priority="1" operator="lessThan">
      <formula>1</formula>
    </cfRule>
    <cfRule type="cellIs" dxfId="0" priority="2" operator="greaterThan">
      <formula>1</formula>
    </cfRule>
  </conditionalFormatting>
  <pageMargins left="0.25" right="0.25" top="0.75" bottom="0.75" header="0.3" footer="0.3"/>
  <pageSetup scale="37" orientation="landscape" r:id="rId1"/>
  <headerFooter>
    <oddFooter>&amp;L&amp;10DC PACE Solar PV &amp; Storage Calculator&amp;C&amp;10&amp;D</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0528D9C76694186A45C3DFAA50692" ma:contentTypeVersion="12" ma:contentTypeDescription="Create a new document." ma:contentTypeScope="" ma:versionID="ca4925b77df5c0c0b12d2e730af157ee">
  <xsd:schema xmlns:xsd="http://www.w3.org/2001/XMLSchema" xmlns:xs="http://www.w3.org/2001/XMLSchema" xmlns:p="http://schemas.microsoft.com/office/2006/metadata/properties" xmlns:ns2="e83c01e8-a23d-45d8-ae82-747b922b5405" xmlns:ns3="004bb4ba-97e9-4a62-8271-5f06f0ec532a" targetNamespace="http://schemas.microsoft.com/office/2006/metadata/properties" ma:root="true" ma:fieldsID="4b540a411d784dd5c150581d14865bd9" ns2:_="" ns3:_="">
    <xsd:import namespace="e83c01e8-a23d-45d8-ae82-747b922b5405"/>
    <xsd:import namespace="004bb4ba-97e9-4a62-8271-5f06f0ec532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c01e8-a23d-45d8-ae82-747b922b54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4bb4ba-97e9-4a62-8271-5f06f0ec532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7E55AD-1034-4CCB-9848-1DB2AFCC8C86}"/>
</file>

<file path=customXml/itemProps2.xml><?xml version="1.0" encoding="utf-8"?>
<ds:datastoreItem xmlns:ds="http://schemas.openxmlformats.org/officeDocument/2006/customXml" ds:itemID="{EBAD4AEB-A0BC-4AB7-BFFD-FC755C3E6B3E}"/>
</file>

<file path=customXml/itemProps3.xml><?xml version="1.0" encoding="utf-8"?>
<ds:datastoreItem xmlns:ds="http://schemas.openxmlformats.org/officeDocument/2006/customXml" ds:itemID="{133EC8D9-126B-4CB2-8C14-6008A594EE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Disclaimer</vt:lpstr>
      <vt:lpstr>System Inputs</vt:lpstr>
      <vt:lpstr>DC PACE PV Calculator</vt:lpstr>
      <vt:lpstr>'DC PACE PV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Clune</dc:creator>
  <cp:keywords/>
  <dc:description/>
  <cp:lastModifiedBy>Robert Hobson</cp:lastModifiedBy>
  <cp:lastPrinted>2015-03-17T19:26:38Z</cp:lastPrinted>
  <dcterms:created xsi:type="dcterms:W3CDTF">2015-03-13T13:28:20Z</dcterms:created>
  <dcterms:modified xsi:type="dcterms:W3CDTF">2022-03-16T14:47:33Z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0x0101002790528D9C76694186A45C3DFAA50692</vt:lpwstr>
  </property>
</Properties>
</file>